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1_7BEB1C8ACB836F6230A6A257DC0CD169A1E3E45C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D.1.1. - Stavební část" sheetId="2" r:id="rId2"/>
    <sheet name="D.1.4.1. - Zdravotechnika" sheetId="3" r:id="rId3"/>
    <sheet name="D.1.4.2. - Vytápění a chl..." sheetId="4" r:id="rId4"/>
    <sheet name="D.1.4.3. - Vzduchotechnika" sheetId="5" r:id="rId5"/>
    <sheet name="D.1.4.4. - Silnoproud" sheetId="6" r:id="rId6"/>
    <sheet name="D.1.4.5. - Slaboproud" sheetId="7" r:id="rId7"/>
  </sheets>
  <definedNames>
    <definedName name="_xlnm._FilterDatabase" localSheetId="1" hidden="1">'D.1.1. - Stavební část'!$C$144:$K$891</definedName>
    <definedName name="_xlnm._FilterDatabase" localSheetId="2" hidden="1">'D.1.4.1. - Zdravotechnika'!$C$124:$K$182</definedName>
    <definedName name="_xlnm._FilterDatabase" localSheetId="3" hidden="1">'D.1.4.2. - Vytápění a chl...'!$C$127:$K$222</definedName>
    <definedName name="_xlnm._FilterDatabase" localSheetId="4" hidden="1">'D.1.4.3. - Vzduchotechnika'!$C$122:$K$183</definedName>
    <definedName name="_xlnm._FilterDatabase" localSheetId="5" hidden="1">'D.1.4.4. - Silnoproud'!$C$128:$K$262</definedName>
    <definedName name="_xlnm._FilterDatabase" localSheetId="6" hidden="1">'D.1.4.5. - Slaboproud'!$C$121:$K$231</definedName>
    <definedName name="_xlnm.Print_Titles" localSheetId="0">'Rekapitulace stavby'!$92:$92</definedName>
    <definedName name="_xlnm.Print_Titles" localSheetId="1">'D.1.1. - Stavební část'!$144:$144</definedName>
    <definedName name="_xlnm.Print_Titles" localSheetId="2">'D.1.4.1. - Zdravotechnika'!$124:$124</definedName>
    <definedName name="_xlnm.Print_Titles" localSheetId="3">'D.1.4.2. - Vytápění a chl...'!$127:$127</definedName>
    <definedName name="_xlnm.Print_Titles" localSheetId="4">'D.1.4.3. - Vzduchotechnika'!$122:$122</definedName>
    <definedName name="_xlnm.Print_Titles" localSheetId="5">'D.1.4.4. - Silnoproud'!$128:$128</definedName>
    <definedName name="_xlnm.Print_Titles" localSheetId="6">'D.1.4.5. - Slaboproud'!$121:$121</definedName>
    <definedName name="_xlnm.Print_Area" localSheetId="0">'Rekapitulace stavby'!$D$4:$AO$76,'Rekapitulace stavby'!$C$82:$AQ$101</definedName>
    <definedName name="_xlnm.Print_Area" localSheetId="1">'D.1.1. - Stavební část'!$C$4:$J$76,'D.1.1. - Stavební část'!$C$82:$J$126,'D.1.1. - Stavební část'!$C$132:$K$891</definedName>
    <definedName name="_xlnm.Print_Area" localSheetId="2">'D.1.4.1. - Zdravotechnika'!$C$4:$J$76,'D.1.4.1. - Zdravotechnika'!$C$82:$J$106,'D.1.4.1. - Zdravotechnika'!$C$112:$K$182</definedName>
    <definedName name="_xlnm.Print_Area" localSheetId="3">'D.1.4.2. - Vytápění a chl...'!$C$4:$J$76,'D.1.4.2. - Vytápění a chl...'!$C$82:$J$109,'D.1.4.2. - Vytápění a chl...'!$C$115:$K$222</definedName>
    <definedName name="_xlnm.Print_Area" localSheetId="4">'D.1.4.3. - Vzduchotechnika'!$C$4:$J$76,'D.1.4.3. - Vzduchotechnika'!$C$82:$J$104,'D.1.4.3. - Vzduchotechnika'!$C$110:$K$183</definedName>
    <definedName name="_xlnm.Print_Area" localSheetId="5">'D.1.4.4. - Silnoproud'!$C$4:$J$76,'D.1.4.4. - Silnoproud'!$C$82:$J$110,'D.1.4.4. - Silnoproud'!$C$116:$K$262</definedName>
    <definedName name="_xlnm.Print_Area" localSheetId="6">'D.1.4.5. - Slaboproud'!$C$4:$J$76,'D.1.4.5. - Slaboproud'!$C$82:$J$103,'D.1.4.5. - Slaboproud'!$C$109:$K$231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231" i="7"/>
  <c r="BH231" i="7"/>
  <c r="BG231" i="7"/>
  <c r="BF231" i="7"/>
  <c r="T231" i="7"/>
  <c r="T230" i="7"/>
  <c r="R231" i="7"/>
  <c r="R230" i="7"/>
  <c r="P231" i="7"/>
  <c r="P230" i="7"/>
  <c r="BI228" i="7"/>
  <c r="BH228" i="7"/>
  <c r="BG228" i="7"/>
  <c r="BF228" i="7"/>
  <c r="T228" i="7"/>
  <c r="T227" i="7"/>
  <c r="T226" i="7"/>
  <c r="R228" i="7"/>
  <c r="R227" i="7"/>
  <c r="R226" i="7"/>
  <c r="P228" i="7"/>
  <c r="P227" i="7"/>
  <c r="P226" i="7"/>
  <c r="BI224" i="7"/>
  <c r="BH224" i="7"/>
  <c r="BG224" i="7"/>
  <c r="BF224" i="7"/>
  <c r="T224" i="7"/>
  <c r="T223" i="7"/>
  <c r="R224" i="7"/>
  <c r="R223" i="7"/>
  <c r="P224" i="7"/>
  <c r="P223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92" i="7"/>
  <c r="J17" i="7"/>
  <c r="J12" i="7"/>
  <c r="J116" i="7"/>
  <c r="E7" i="7"/>
  <c r="E112" i="7"/>
  <c r="J37" i="6"/>
  <c r="J36" i="6"/>
  <c r="AY99" i="1"/>
  <c r="J35" i="6"/>
  <c r="AX99" i="1"/>
  <c r="BI262" i="6"/>
  <c r="BH262" i="6"/>
  <c r="BG262" i="6"/>
  <c r="BF262" i="6"/>
  <c r="T262" i="6"/>
  <c r="T261" i="6"/>
  <c r="R262" i="6"/>
  <c r="R261" i="6"/>
  <c r="P262" i="6"/>
  <c r="P261" i="6"/>
  <c r="BI260" i="6"/>
  <c r="BH260" i="6"/>
  <c r="BG260" i="6"/>
  <c r="BF260" i="6"/>
  <c r="T260" i="6"/>
  <c r="T259" i="6"/>
  <c r="R260" i="6"/>
  <c r="R259" i="6"/>
  <c r="P260" i="6"/>
  <c r="P259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T131" i="6"/>
  <c r="R132" i="6"/>
  <c r="R131" i="6"/>
  <c r="P132" i="6"/>
  <c r="P131" i="6"/>
  <c r="J126" i="6"/>
  <c r="J125" i="6"/>
  <c r="F125" i="6"/>
  <c r="F123" i="6"/>
  <c r="E121" i="6"/>
  <c r="J92" i="6"/>
  <c r="J91" i="6"/>
  <c r="F91" i="6"/>
  <c r="F89" i="6"/>
  <c r="E87" i="6"/>
  <c r="J18" i="6"/>
  <c r="E18" i="6"/>
  <c r="F92" i="6"/>
  <c r="J17" i="6"/>
  <c r="J12" i="6"/>
  <c r="J89" i="6"/>
  <c r="E7" i="6"/>
  <c r="E119" i="6"/>
  <c r="J37" i="5"/>
  <c r="J36" i="5"/>
  <c r="AY98" i="1"/>
  <c r="J35" i="5"/>
  <c r="AX98" i="1"/>
  <c r="BI183" i="5"/>
  <c r="BH183" i="5"/>
  <c r="BG183" i="5"/>
  <c r="BF183" i="5"/>
  <c r="T183" i="5"/>
  <c r="T182" i="5"/>
  <c r="R183" i="5"/>
  <c r="R182" i="5"/>
  <c r="P183" i="5"/>
  <c r="P182" i="5"/>
  <c r="BI181" i="5"/>
  <c r="BH181" i="5"/>
  <c r="BG181" i="5"/>
  <c r="BF181" i="5"/>
  <c r="T181" i="5"/>
  <c r="T180" i="5"/>
  <c r="R181" i="5"/>
  <c r="R180" i="5"/>
  <c r="P181" i="5"/>
  <c r="P180" i="5"/>
  <c r="BI179" i="5"/>
  <c r="BH179" i="5"/>
  <c r="BG179" i="5"/>
  <c r="BF179" i="5"/>
  <c r="T179" i="5"/>
  <c r="T178" i="5"/>
  <c r="T177" i="5"/>
  <c r="R179" i="5"/>
  <c r="R178" i="5"/>
  <c r="R177" i="5"/>
  <c r="P179" i="5"/>
  <c r="P178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120" i="5"/>
  <c r="J17" i="5"/>
  <c r="J12" i="5"/>
  <c r="J117" i="5"/>
  <c r="E7" i="5"/>
  <c r="E85" i="5"/>
  <c r="J37" i="4"/>
  <c r="J36" i="4"/>
  <c r="AY97" i="1"/>
  <c r="J35" i="4"/>
  <c r="AX97" i="1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T216" i="4"/>
  <c r="R217" i="4"/>
  <c r="R216" i="4"/>
  <c r="P217" i="4"/>
  <c r="P216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T130" i="4"/>
  <c r="T129" i="4"/>
  <c r="R131" i="4"/>
  <c r="R130" i="4"/>
  <c r="R129" i="4"/>
  <c r="P131" i="4"/>
  <c r="P130" i="4"/>
  <c r="P129" i="4"/>
  <c r="J125" i="4"/>
  <c r="J124" i="4"/>
  <c r="F124" i="4"/>
  <c r="F122" i="4"/>
  <c r="E120" i="4"/>
  <c r="J92" i="4"/>
  <c r="J91" i="4"/>
  <c r="F91" i="4"/>
  <c r="F89" i="4"/>
  <c r="E87" i="4"/>
  <c r="J18" i="4"/>
  <c r="E18" i="4"/>
  <c r="F92" i="4"/>
  <c r="J17" i="4"/>
  <c r="J12" i="4"/>
  <c r="J122" i="4"/>
  <c r="E7" i="4"/>
  <c r="E85" i="4"/>
  <c r="J37" i="3"/>
  <c r="J36" i="3"/>
  <c r="AY96" i="1"/>
  <c r="J35" i="3"/>
  <c r="AX96" i="1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T178" i="3"/>
  <c r="R179" i="3"/>
  <c r="R178" i="3"/>
  <c r="P179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92" i="3"/>
  <c r="J17" i="3"/>
  <c r="J12" i="3"/>
  <c r="J89" i="3"/>
  <c r="E7" i="3"/>
  <c r="E115" i="3"/>
  <c r="J37" i="2"/>
  <c r="J36" i="2"/>
  <c r="AY95" i="1" s="1"/>
  <c r="J35" i="2"/>
  <c r="AX95" i="1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75" i="2"/>
  <c r="BH875" i="2"/>
  <c r="BG875" i="2"/>
  <c r="BF875" i="2"/>
  <c r="T875" i="2"/>
  <c r="R875" i="2"/>
  <c r="P875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5" i="2"/>
  <c r="BH845" i="2"/>
  <c r="BG845" i="2"/>
  <c r="BF845" i="2"/>
  <c r="T845" i="2"/>
  <c r="R845" i="2"/>
  <c r="P845" i="2"/>
  <c r="BI840" i="2"/>
  <c r="BH840" i="2"/>
  <c r="BG840" i="2"/>
  <c r="BF840" i="2"/>
  <c r="T840" i="2"/>
  <c r="R840" i="2"/>
  <c r="P840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86" i="2"/>
  <c r="BH786" i="2"/>
  <c r="BG786" i="2"/>
  <c r="BF786" i="2"/>
  <c r="T786" i="2"/>
  <c r="R786" i="2"/>
  <c r="P786" i="2"/>
  <c r="BI782" i="2"/>
  <c r="BH782" i="2"/>
  <c r="BG782" i="2"/>
  <c r="BF782" i="2"/>
  <c r="T782" i="2"/>
  <c r="R782" i="2"/>
  <c r="P782" i="2"/>
  <c r="BI778" i="2"/>
  <c r="BH778" i="2"/>
  <c r="BG778" i="2"/>
  <c r="BF778" i="2"/>
  <c r="T778" i="2"/>
  <c r="R778" i="2"/>
  <c r="P778" i="2"/>
  <c r="BI774" i="2"/>
  <c r="BH774" i="2"/>
  <c r="BG774" i="2"/>
  <c r="BF774" i="2"/>
  <c r="T774" i="2"/>
  <c r="R774" i="2"/>
  <c r="P774" i="2"/>
  <c r="BI768" i="2"/>
  <c r="BH768" i="2"/>
  <c r="BG768" i="2"/>
  <c r="BF768" i="2"/>
  <c r="T768" i="2"/>
  <c r="R768" i="2"/>
  <c r="P768" i="2"/>
  <c r="BI760" i="2"/>
  <c r="BH760" i="2"/>
  <c r="BG760" i="2"/>
  <c r="BF760" i="2"/>
  <c r="T760" i="2"/>
  <c r="R760" i="2"/>
  <c r="P760" i="2"/>
  <c r="BI756" i="2"/>
  <c r="BH756" i="2"/>
  <c r="BG756" i="2"/>
  <c r="BF756" i="2"/>
  <c r="T756" i="2"/>
  <c r="R756" i="2"/>
  <c r="P756" i="2"/>
  <c r="BI753" i="2"/>
  <c r="BH753" i="2"/>
  <c r="BG753" i="2"/>
  <c r="BF753" i="2"/>
  <c r="T753" i="2"/>
  <c r="R753" i="2"/>
  <c r="P753" i="2"/>
  <c r="BI748" i="2"/>
  <c r="BH748" i="2"/>
  <c r="BG748" i="2"/>
  <c r="BF748" i="2"/>
  <c r="T748" i="2"/>
  <c r="R748" i="2"/>
  <c r="P748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39" i="2"/>
  <c r="BH639" i="2"/>
  <c r="BG639" i="2"/>
  <c r="BF639" i="2"/>
  <c r="T639" i="2"/>
  <c r="R639" i="2"/>
  <c r="P639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T465" i="2"/>
  <c r="R466" i="2"/>
  <c r="R465" i="2"/>
  <c r="P466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2" i="2"/>
  <c r="BH412" i="2"/>
  <c r="BG412" i="2"/>
  <c r="BF412" i="2"/>
  <c r="T412" i="2"/>
  <c r="R412" i="2"/>
  <c r="P412" i="2"/>
  <c r="BI407" i="2"/>
  <c r="BH407" i="2"/>
  <c r="BG407" i="2"/>
  <c r="BF407" i="2"/>
  <c r="T407" i="2"/>
  <c r="R407" i="2"/>
  <c r="P407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J142" i="2"/>
  <c r="J141" i="2"/>
  <c r="F141" i="2"/>
  <c r="F139" i="2"/>
  <c r="E137" i="2"/>
  <c r="J92" i="2"/>
  <c r="J91" i="2"/>
  <c r="F91" i="2"/>
  <c r="F89" i="2"/>
  <c r="E87" i="2"/>
  <c r="J18" i="2"/>
  <c r="E18" i="2"/>
  <c r="F142" i="2"/>
  <c r="J17" i="2"/>
  <c r="J12" i="2"/>
  <c r="J89" i="2"/>
  <c r="E7" i="2"/>
  <c r="E135" i="2"/>
  <c r="L90" i="1"/>
  <c r="AM90" i="1"/>
  <c r="AM89" i="1"/>
  <c r="L89" i="1"/>
  <c r="AM87" i="1"/>
  <c r="L87" i="1"/>
  <c r="L85" i="1"/>
  <c r="L84" i="1"/>
  <c r="BK616" i="2"/>
  <c r="J536" i="2"/>
  <c r="BK433" i="2"/>
  <c r="BK296" i="2"/>
  <c r="J250" i="2"/>
  <c r="BK825" i="2"/>
  <c r="BK734" i="2"/>
  <c r="BK672" i="2"/>
  <c r="BK583" i="2"/>
  <c r="J450" i="2"/>
  <c r="J340" i="2"/>
  <c r="BK210" i="2"/>
  <c r="J854" i="2"/>
  <c r="J722" i="2"/>
  <c r="BK630" i="2"/>
  <c r="BK486" i="2"/>
  <c r="BK275" i="2"/>
  <c r="J169" i="2"/>
  <c r="J786" i="2"/>
  <c r="BK671" i="2"/>
  <c r="J586" i="2"/>
  <c r="BK458" i="2"/>
  <c r="J362" i="2"/>
  <c r="J323" i="2"/>
  <c r="BK194" i="2"/>
  <c r="BK888" i="2"/>
  <c r="J875" i="2"/>
  <c r="J861" i="2"/>
  <c r="BK800" i="2"/>
  <c r="BK718" i="2"/>
  <c r="J610" i="2"/>
  <c r="J510" i="2"/>
  <c r="BK440" i="2"/>
  <c r="BK393" i="2"/>
  <c r="J296" i="2"/>
  <c r="J148" i="2"/>
  <c r="BK323" i="2"/>
  <c r="BK805" i="2"/>
  <c r="BK713" i="2"/>
  <c r="J647" i="2"/>
  <c r="BK576" i="2"/>
  <c r="BK527" i="2"/>
  <c r="BK461" i="2"/>
  <c r="J379" i="2"/>
  <c r="BK311" i="2"/>
  <c r="J480" i="2"/>
  <c r="BK347" i="2"/>
  <c r="J280" i="2"/>
  <c r="BK205" i="2"/>
  <c r="BK162" i="3"/>
  <c r="J162" i="3"/>
  <c r="J168" i="3"/>
  <c r="J165" i="3"/>
  <c r="J148" i="3"/>
  <c r="BK149" i="3"/>
  <c r="J171" i="3"/>
  <c r="BK148" i="3"/>
  <c r="J129" i="3"/>
  <c r="J155" i="3"/>
  <c r="J192" i="4"/>
  <c r="BK201" i="4"/>
  <c r="BK192" i="4"/>
  <c r="BK210" i="4"/>
  <c r="BK187" i="4"/>
  <c r="J217" i="4"/>
  <c r="BK150" i="4"/>
  <c r="J175" i="4"/>
  <c r="BK175" i="4"/>
  <c r="BK154" i="4"/>
  <c r="J156" i="4"/>
  <c r="BK167" i="4"/>
  <c r="BK169" i="5"/>
  <c r="J173" i="5"/>
  <c r="BK149" i="5"/>
  <c r="J169" i="5"/>
  <c r="J127" i="5"/>
  <c r="BK138" i="5"/>
  <c r="J142" i="5"/>
  <c r="BK262" i="6"/>
  <c r="BK226" i="6"/>
  <c r="J173" i="6"/>
  <c r="J142" i="6"/>
  <c r="J245" i="6"/>
  <c r="J146" i="6"/>
  <c r="BK208" i="6"/>
  <c r="J241" i="6"/>
  <c r="BK148" i="6"/>
  <c r="BK190" i="6"/>
  <c r="J211" i="6"/>
  <c r="J236" i="6"/>
  <c r="BK150" i="6"/>
  <c r="BK144" i="6"/>
  <c r="BK172" i="6"/>
  <c r="BK174" i="6"/>
  <c r="BK214" i="6"/>
  <c r="J158" i="6"/>
  <c r="J195" i="6"/>
  <c r="BK182" i="6"/>
  <c r="BK209" i="7"/>
  <c r="BK149" i="7"/>
  <c r="J151" i="7"/>
  <c r="BK173" i="7"/>
  <c r="BK174" i="7"/>
  <c r="BK198" i="7"/>
  <c r="BK208" i="7"/>
  <c r="BK165" i="7"/>
  <c r="J195" i="7"/>
  <c r="J180" i="7"/>
  <c r="J158" i="7"/>
  <c r="BK150" i="7"/>
  <c r="J141" i="7"/>
  <c r="BK128" i="7"/>
  <c r="BK200" i="7"/>
  <c r="J159" i="7"/>
  <c r="J129" i="7"/>
  <c r="J182" i="7"/>
  <c r="BK160" i="7"/>
  <c r="BK140" i="7"/>
  <c r="J206" i="7"/>
  <c r="BK183" i="7"/>
  <c r="J170" i="7"/>
  <c r="J140" i="7"/>
  <c r="BK187" i="7"/>
  <c r="BK136" i="7"/>
  <c r="BK176" i="7"/>
  <c r="BK587" i="2"/>
  <c r="BK495" i="2"/>
  <c r="J305" i="2"/>
  <c r="J144" i="6"/>
  <c r="J167" i="6"/>
  <c r="J184" i="7"/>
  <c r="J186" i="7"/>
  <c r="BK212" i="7"/>
  <c r="J217" i="7"/>
  <c r="J177" i="7"/>
  <c r="BK207" i="7"/>
  <c r="J209" i="7"/>
  <c r="J207" i="7"/>
  <c r="BK224" i="7"/>
  <c r="J210" i="7"/>
  <c r="J169" i="7"/>
  <c r="J152" i="7"/>
  <c r="BK148" i="7"/>
  <c r="J137" i="7"/>
  <c r="J202" i="7"/>
  <c r="J168" i="7"/>
  <c r="J156" i="7"/>
  <c r="J192" i="7"/>
  <c r="J146" i="7"/>
  <c r="BK215" i="7"/>
  <c r="BK180" i="7"/>
  <c r="J155" i="7"/>
  <c r="J200" i="7"/>
  <c r="J181" i="7"/>
  <c r="BK197" i="7"/>
  <c r="J582" i="2"/>
  <c r="BK472" i="2"/>
  <c r="BK292" i="2"/>
  <c r="BK826" i="2"/>
  <c r="J714" i="2"/>
  <c r="BK651" i="2"/>
  <c r="J575" i="2"/>
  <c r="J476" i="2"/>
  <c r="BK401" i="2"/>
  <c r="J344" i="2"/>
  <c r="J275" i="2"/>
  <c r="J175" i="2"/>
  <c r="BK786" i="2"/>
  <c r="BK689" i="2"/>
  <c r="J658" i="2"/>
  <c r="BK489" i="2"/>
  <c r="BK344" i="2"/>
  <c r="J214" i="2"/>
  <c r="J829" i="2"/>
  <c r="BK732" i="2"/>
  <c r="J684" i="2"/>
  <c r="J564" i="2"/>
  <c r="BK457" i="2"/>
  <c r="BK368" i="2"/>
  <c r="J300" i="2"/>
  <c r="BK178" i="2"/>
  <c r="J889" i="2"/>
  <c r="J869" i="2"/>
  <c r="BK857" i="2"/>
  <c r="J774" i="2"/>
  <c r="J700" i="2"/>
  <c r="BK578" i="2"/>
  <c r="J486" i="2"/>
  <c r="BK417" i="2"/>
  <c r="BK354" i="2"/>
  <c r="BK280" i="2"/>
  <c r="BK154" i="2"/>
  <c r="J857" i="2"/>
  <c r="J768" i="2"/>
  <c r="BK682" i="2"/>
  <c r="BK660" i="2"/>
  <c r="BK586" i="2"/>
  <c r="J538" i="2"/>
  <c r="BK450" i="2"/>
  <c r="BK359" i="2"/>
  <c r="BK235" i="2"/>
  <c r="BK840" i="2"/>
  <c r="J694" i="2"/>
  <c r="J665" i="2"/>
  <c r="BK564" i="2"/>
  <c r="BK298" i="2"/>
  <c r="BK835" i="2"/>
  <c r="BK760" i="2"/>
  <c r="J583" i="2"/>
  <c r="J516" i="2"/>
  <c r="BK469" i="2"/>
  <c r="BK382" i="2"/>
  <c r="J284" i="2"/>
  <c r="BK233" i="2"/>
  <c r="BK153" i="2"/>
  <c r="J149" i="3"/>
  <c r="J153" i="3"/>
  <c r="BK157" i="3"/>
  <c r="J179" i="3"/>
  <c r="BK152" i="3"/>
  <c r="J141" i="3"/>
  <c r="BK175" i="3"/>
  <c r="J181" i="3"/>
  <c r="BK171" i="3"/>
  <c r="J201" i="4"/>
  <c r="BK207" i="4"/>
  <c r="BK204" i="4"/>
  <c r="J177" i="4"/>
  <c r="BK138" i="4"/>
  <c r="BK170" i="4"/>
  <c r="BK134" i="4"/>
  <c r="BK211" i="4"/>
  <c r="J193" i="4"/>
  <c r="J131" i="4"/>
  <c r="J198" i="4"/>
  <c r="BK189" i="4"/>
  <c r="J160" i="5"/>
  <c r="J150" i="5"/>
  <c r="BK172" i="5"/>
  <c r="BK127" i="5"/>
  <c r="BK183" i="5"/>
  <c r="BK143" i="5"/>
  <c r="J136" i="5"/>
  <c r="BK137" i="5"/>
  <c r="BK234" i="6"/>
  <c r="J156" i="6"/>
  <c r="BK258" i="6"/>
  <c r="BK196" i="6"/>
  <c r="J210" i="6"/>
  <c r="BK237" i="6"/>
  <c r="BK156" i="6"/>
  <c r="BK220" i="6"/>
  <c r="J212" i="6"/>
  <c r="BK138" i="6"/>
  <c r="BK147" i="6"/>
  <c r="BK193" i="7"/>
  <c r="J136" i="7"/>
  <c r="J191" i="7"/>
  <c r="BK130" i="7"/>
  <c r="BK218" i="7"/>
  <c r="J224" i="7"/>
  <c r="BK167" i="7"/>
  <c r="J147" i="7"/>
  <c r="BK175" i="7"/>
  <c r="J145" i="7"/>
  <c r="BK127" i="7"/>
  <c r="J176" i="7"/>
  <c r="J130" i="7"/>
  <c r="J150" i="7"/>
  <c r="BK686" i="2"/>
  <c r="BK530" i="2"/>
  <c r="BK379" i="2"/>
  <c r="BK231" i="2"/>
  <c r="J804" i="2"/>
  <c r="J686" i="2"/>
  <c r="J601" i="2"/>
  <c r="J554" i="2"/>
  <c r="BK437" i="2"/>
  <c r="BK362" i="2"/>
  <c r="BK300" i="2"/>
  <c r="J883" i="2"/>
  <c r="BK736" i="2"/>
  <c r="BK688" i="2"/>
  <c r="J622" i="2"/>
  <c r="BK464" i="2"/>
  <c r="BK236" i="2"/>
  <c r="BK881" i="2"/>
  <c r="BK756" i="2"/>
  <c r="BK717" i="2"/>
  <c r="J598" i="2"/>
  <c r="J530" i="2"/>
  <c r="J382" i="2"/>
  <c r="J357" i="2"/>
  <c r="BK206" i="2"/>
  <c r="J890" i="2"/>
  <c r="J881" i="2"/>
  <c r="BK867" i="2"/>
  <c r="J859" i="2"/>
  <c r="BK813" i="2"/>
  <c r="J730" i="2"/>
  <c r="J589" i="2"/>
  <c r="BK532" i="2"/>
  <c r="J433" i="2"/>
  <c r="J367" i="2"/>
  <c r="BK237" i="2"/>
  <c r="BK891" i="2"/>
  <c r="BK861" i="2"/>
  <c r="BK798" i="2"/>
  <c r="J703" i="2"/>
  <c r="BK636" i="2"/>
  <c r="J572" i="2"/>
  <c r="BK510" i="2"/>
  <c r="J351" i="2"/>
  <c r="BK166" i="2"/>
  <c r="BK802" i="2"/>
  <c r="J698" i="2"/>
  <c r="J630" i="2"/>
  <c r="J393" i="2"/>
  <c r="J307" i="2"/>
  <c r="J825" i="2"/>
  <c r="BK748" i="2"/>
  <c r="J669" i="2"/>
  <c r="BK551" i="2"/>
  <c r="J495" i="2"/>
  <c r="J460" i="2"/>
  <c r="BK351" i="2"/>
  <c r="J274" i="2"/>
  <c r="J236" i="2"/>
  <c r="J172" i="2"/>
  <c r="BK155" i="3"/>
  <c r="J161" i="3"/>
  <c r="J156" i="3"/>
  <c r="BK140" i="3"/>
  <c r="J138" i="3"/>
  <c r="BK160" i="3"/>
  <c r="J172" i="3"/>
  <c r="BK146" i="3"/>
  <c r="J163" i="3"/>
  <c r="BK158" i="3"/>
  <c r="BK214" i="4"/>
  <c r="J162" i="4"/>
  <c r="BK166" i="4"/>
  <c r="BK202" i="4"/>
  <c r="BK165" i="4"/>
  <c r="J151" i="4"/>
  <c r="J165" i="4"/>
  <c r="BK193" i="4"/>
  <c r="BK159" i="4"/>
  <c r="BK195" i="4"/>
  <c r="J167" i="4"/>
  <c r="BK144" i="4"/>
  <c r="J174" i="5"/>
  <c r="J132" i="5"/>
  <c r="J154" i="5"/>
  <c r="J183" i="5"/>
  <c r="BK132" i="5"/>
  <c r="BK134" i="5"/>
  <c r="BK173" i="5"/>
  <c r="BK157" i="5"/>
  <c r="BK233" i="6"/>
  <c r="BK186" i="6"/>
  <c r="J145" i="6"/>
  <c r="J238" i="6"/>
  <c r="J178" i="6"/>
  <c r="J216" i="6"/>
  <c r="BK189" i="6"/>
  <c r="BK201" i="6"/>
  <c r="J206" i="6"/>
  <c r="BK183" i="6"/>
  <c r="BK134" i="6"/>
  <c r="BK167" i="6"/>
  <c r="J235" i="6"/>
  <c r="BK132" i="6"/>
  <c r="BK161" i="6"/>
  <c r="BK157" i="6"/>
  <c r="J251" i="6"/>
  <c r="BK242" i="6"/>
  <c r="BK200" i="6"/>
  <c r="J174" i="6"/>
  <c r="BK181" i="7"/>
  <c r="J173" i="7"/>
  <c r="BK154" i="7"/>
  <c r="BK204" i="7"/>
  <c r="J144" i="7"/>
  <c r="BK205" i="7"/>
  <c r="BK185" i="7"/>
  <c r="J205" i="7"/>
  <c r="J654" i="2"/>
  <c r="J493" i="2"/>
  <c r="J400" i="2"/>
  <c r="BK338" i="2"/>
  <c r="J194" i="2"/>
  <c r="BK833" i="2"/>
  <c r="BK710" i="2"/>
  <c r="BK633" i="2"/>
  <c r="BK497" i="2"/>
  <c r="J407" i="2"/>
  <c r="J202" i="2"/>
  <c r="BK807" i="2"/>
  <c r="J727" i="2"/>
  <c r="BK594" i="2"/>
  <c r="J461" i="2"/>
  <c r="J364" i="2"/>
  <c r="J341" i="2"/>
  <c r="BK199" i="2"/>
  <c r="J888" i="2"/>
  <c r="J867" i="2"/>
  <c r="J856" i="2"/>
  <c r="BK803" i="2"/>
  <c r="BK727" i="2"/>
  <c r="BK691" i="2"/>
  <c r="J513" i="2"/>
  <c r="J469" i="2"/>
  <c r="BK376" i="2"/>
  <c r="J315" i="2"/>
  <c r="J227" i="2"/>
  <c r="BK412" i="2"/>
  <c r="BK830" i="2"/>
  <c r="J732" i="2"/>
  <c r="J673" i="2"/>
  <c r="J616" i="2"/>
  <c r="J548" i="2"/>
  <c r="J424" i="2"/>
  <c r="BK305" i="2"/>
  <c r="J230" i="2"/>
  <c r="J807" i="2"/>
  <c r="J682" i="2"/>
  <c r="BK669" i="2"/>
  <c r="J620" i="2"/>
  <c r="BK480" i="2"/>
  <c r="J349" i="2"/>
  <c r="BK250" i="2"/>
  <c r="BK191" i="2"/>
  <c r="J803" i="2"/>
  <c r="BK730" i="2"/>
  <c r="BK679" i="2"/>
  <c r="BK610" i="2"/>
  <c r="BK544" i="2"/>
  <c r="J464" i="2"/>
  <c r="BK407" i="2"/>
  <c r="J270" i="2"/>
  <c r="BK218" i="2"/>
  <c r="BK170" i="3"/>
  <c r="J166" i="3"/>
  <c r="BK163" i="3"/>
  <c r="BK168" i="3"/>
  <c r="J137" i="3"/>
  <c r="J176" i="3"/>
  <c r="BK174" i="3"/>
  <c r="BK161" i="3"/>
  <c r="BK133" i="3"/>
  <c r="J188" i="4"/>
  <c r="J211" i="4"/>
  <c r="J206" i="4"/>
  <c r="J144" i="4"/>
  <c r="J205" i="4"/>
  <c r="J136" i="4"/>
  <c r="BK222" i="4"/>
  <c r="J221" i="4"/>
  <c r="J204" i="4"/>
  <c r="J138" i="4"/>
  <c r="J142" i="4"/>
  <c r="J200" i="4"/>
  <c r="BK144" i="5"/>
  <c r="BK140" i="5"/>
  <c r="BK171" i="5"/>
  <c r="BK142" i="5"/>
  <c r="BK162" i="5"/>
  <c r="BK130" i="5"/>
  <c r="BK175" i="5"/>
  <c r="J157" i="5"/>
  <c r="J130" i="5"/>
  <c r="BK241" i="6"/>
  <c r="BK170" i="6"/>
  <c r="J134" i="6"/>
  <c r="J230" i="6"/>
  <c r="J164" i="6"/>
  <c r="J215" i="6"/>
  <c r="BK230" i="6"/>
  <c r="J214" i="6"/>
  <c r="J249" i="6"/>
  <c r="J152" i="6"/>
  <c r="BK160" i="6"/>
  <c r="BK195" i="6"/>
  <c r="J237" i="6"/>
  <c r="BK140" i="6"/>
  <c r="J239" i="6"/>
  <c r="BK232" i="6"/>
  <c r="BK223" i="6"/>
  <c r="BK136" i="6"/>
  <c r="BK146" i="7"/>
  <c r="BK189" i="7"/>
  <c r="J166" i="7"/>
  <c r="F37" i="2"/>
  <c r="BK157" i="4"/>
  <c r="J202" i="4"/>
  <c r="BK206" i="4"/>
  <c r="J143" i="4"/>
  <c r="J173" i="4"/>
  <c r="J195" i="4"/>
  <c r="J208" i="4"/>
  <c r="J207" i="4"/>
  <c r="J161" i="5"/>
  <c r="BK165" i="5"/>
  <c r="BK141" i="5"/>
  <c r="BK168" i="5"/>
  <c r="BK160" i="5"/>
  <c r="BK146" i="5"/>
  <c r="BK136" i="5"/>
  <c r="BK212" i="6"/>
  <c r="BK239" i="6"/>
  <c r="J177" i="6"/>
  <c r="BK236" i="6"/>
  <c r="J202" i="6"/>
  <c r="BK224" i="6"/>
  <c r="J186" i="6"/>
  <c r="BK204" i="6"/>
  <c r="J192" i="6"/>
  <c r="BK135" i="6"/>
  <c r="J180" i="6"/>
  <c r="BK253" i="6"/>
  <c r="J136" i="6"/>
  <c r="J227" i="6"/>
  <c r="BK222" i="6"/>
  <c r="J140" i="6"/>
  <c r="BK177" i="6"/>
  <c r="J196" i="6"/>
  <c r="BK211" i="7"/>
  <c r="J216" i="7"/>
  <c r="J153" i="7"/>
  <c r="BK153" i="7"/>
  <c r="BK217" i="7"/>
  <c r="BK184" i="7"/>
  <c r="BK163" i="7"/>
  <c r="BK201" i="7"/>
  <c r="J179" i="7"/>
  <c r="J157" i="7"/>
  <c r="BK139" i="7"/>
  <c r="J220" i="7"/>
  <c r="BK188" i="7"/>
  <c r="J164" i="7"/>
  <c r="BK131" i="7"/>
  <c r="J194" i="7"/>
  <c r="J149" i="7"/>
  <c r="BK194" i="7"/>
  <c r="BK647" i="2"/>
  <c r="J576" i="2"/>
  <c r="BK378" i="2"/>
  <c r="J845" i="2"/>
  <c r="BK721" i="2"/>
  <c r="J636" i="2"/>
  <c r="BK503" i="2"/>
  <c r="J347" i="2"/>
  <c r="BK288" i="2"/>
  <c r="J195" i="2"/>
  <c r="J850" i="2"/>
  <c r="J713" i="2"/>
  <c r="J625" i="2"/>
  <c r="BK374" i="2"/>
  <c r="F36" i="2"/>
  <c r="J190" i="4"/>
  <c r="BK209" i="4"/>
  <c r="BK168" i="4"/>
  <c r="BK200" i="4"/>
  <c r="BK188" i="4"/>
  <c r="BK164" i="4"/>
  <c r="BK154" i="5"/>
  <c r="J138" i="5"/>
  <c r="J167" i="5"/>
  <c r="J159" i="5"/>
  <c r="J140" i="5"/>
  <c r="BK170" i="5"/>
  <c r="J126" i="5"/>
  <c r="J149" i="5"/>
  <c r="BK240" i="6"/>
  <c r="J183" i="6"/>
  <c r="J154" i="6"/>
  <c r="BK199" i="6"/>
  <c r="J258" i="6"/>
  <c r="J200" i="6"/>
  <c r="BK216" i="6"/>
  <c r="BK173" i="6"/>
  <c r="J187" i="6"/>
  <c r="J170" i="6"/>
  <c r="J234" i="6"/>
  <c r="J157" i="6"/>
  <c r="J223" i="6"/>
  <c r="BK249" i="6"/>
  <c r="J188" i="6"/>
  <c r="J242" i="6"/>
  <c r="J175" i="6"/>
  <c r="BK164" i="6"/>
  <c r="J151" i="6"/>
  <c r="J213" i="7"/>
  <c r="BK137" i="7"/>
  <c r="BK169" i="7"/>
  <c r="J214" i="7"/>
  <c r="J132" i="7"/>
  <c r="BK156" i="7"/>
  <c r="J126" i="7"/>
  <c r="BK214" i="7"/>
  <c r="BK221" i="7"/>
  <c r="BK601" i="2"/>
  <c r="BK400" i="2"/>
  <c r="J345" i="2"/>
  <c r="BK890" i="2"/>
  <c r="J879" i="2"/>
  <c r="J864" i="2"/>
  <c r="BK829" i="2"/>
  <c r="J717" i="2"/>
  <c r="J579" i="2"/>
  <c r="J508" i="2"/>
  <c r="BK395" i="2"/>
  <c r="BK349" i="2"/>
  <c r="J234" i="2"/>
  <c r="BK595" i="2"/>
  <c r="BK854" i="2"/>
  <c r="J810" i="2"/>
  <c r="J729" i="2"/>
  <c r="J668" i="2"/>
  <c r="J568" i="2"/>
  <c r="J503" i="2"/>
  <c r="J335" i="2"/>
  <c r="J243" i="2"/>
  <c r="BK804" i="2"/>
  <c r="J688" i="2"/>
  <c r="J656" i="2"/>
  <c r="BK565" i="2"/>
  <c r="J363" i="2"/>
  <c r="BK220" i="2"/>
  <c r="J778" i="2"/>
  <c r="J681" i="2"/>
  <c r="J556" i="2"/>
  <c r="BK501" i="2"/>
  <c r="BK424" i="2"/>
  <c r="J311" i="2"/>
  <c r="J245" i="2"/>
  <c r="J154" i="2"/>
  <c r="J157" i="3"/>
  <c r="BK143" i="3"/>
  <c r="J143" i="3"/>
  <c r="J174" i="3"/>
  <c r="BK139" i="3"/>
  <c r="BK138" i="3"/>
  <c r="BK169" i="3"/>
  <c r="BK179" i="3"/>
  <c r="BK156" i="3"/>
  <c r="J160" i="3"/>
  <c r="J209" i="4"/>
  <c r="J214" i="4"/>
  <c r="J149" i="4"/>
  <c r="BK145" i="4"/>
  <c r="J191" i="4"/>
  <c r="J169" i="4"/>
  <c r="BK198" i="4"/>
  <c r="BK160" i="4"/>
  <c r="J146" i="4"/>
  <c r="BK156" i="4"/>
  <c r="J189" i="4"/>
  <c r="BK143" i="4"/>
  <c r="BK126" i="5"/>
  <c r="BK176" i="5"/>
  <c r="BK163" i="5"/>
  <c r="BK167" i="5"/>
  <c r="BK131" i="5"/>
  <c r="J179" i="5"/>
  <c r="BK159" i="5"/>
  <c r="J144" i="5"/>
  <c r="J146" i="5"/>
  <c r="J208" i="6"/>
  <c r="J172" i="6"/>
  <c r="J147" i="6"/>
  <c r="BK211" i="6"/>
  <c r="BK256" i="6"/>
  <c r="J138" i="6"/>
  <c r="BK163" i="6"/>
  <c r="J231" i="6"/>
  <c r="BK151" i="6"/>
  <c r="BK169" i="6"/>
  <c r="J143" i="6"/>
  <c r="BK141" i="7"/>
  <c r="J199" i="7"/>
  <c r="J198" i="7"/>
  <c r="BK186" i="7"/>
  <c r="BK191" i="7"/>
  <c r="J208" i="7"/>
  <c r="J171" i="7"/>
  <c r="BK177" i="7"/>
  <c r="J204" i="7"/>
  <c r="BK213" i="7"/>
  <c r="J185" i="7"/>
  <c r="BK157" i="7"/>
  <c r="BK142" i="7"/>
  <c r="J127" i="7"/>
  <c r="BK170" i="7"/>
  <c r="J131" i="7"/>
  <c r="BK172" i="7"/>
  <c r="J133" i="7"/>
  <c r="BK192" i="7"/>
  <c r="J167" i="7"/>
  <c r="BK206" i="7"/>
  <c r="BK132" i="7"/>
  <c r="J154" i="7"/>
  <c r="BK665" i="2"/>
  <c r="BK554" i="2"/>
  <c r="BK373" i="2"/>
  <c r="J267" i="2"/>
  <c r="J823" i="2"/>
  <c r="J689" i="2"/>
  <c r="BK622" i="2"/>
  <c r="J466" i="2"/>
  <c r="J390" i="2"/>
  <c r="BK342" i="2"/>
  <c r="J188" i="2"/>
  <c r="BK845" i="2"/>
  <c r="BK684" i="2"/>
  <c r="J544" i="2"/>
  <c r="J354" i="2"/>
  <c r="J220" i="2"/>
  <c r="BK856" i="2"/>
  <c r="J798" i="2"/>
  <c r="J711" i="2"/>
  <c r="J571" i="2"/>
  <c r="BK483" i="2"/>
  <c r="J375" i="2"/>
  <c r="BK355" i="2"/>
  <c r="BK274" i="2"/>
  <c r="BK169" i="2"/>
  <c r="J887" i="2"/>
  <c r="BK865" i="2"/>
  <c r="J840" i="2"/>
  <c r="J756" i="2"/>
  <c r="BK698" i="2"/>
  <c r="BK575" i="2"/>
  <c r="J501" i="2"/>
  <c r="J443" i="2"/>
  <c r="J389" i="2"/>
  <c r="BK243" i="2"/>
  <c r="BK598" i="2"/>
  <c r="J862" i="2"/>
  <c r="BK850" i="2"/>
  <c r="J753" i="2"/>
  <c r="J676" i="2"/>
  <c r="BK639" i="2"/>
  <c r="BK620" i="2"/>
  <c r="J566" i="2"/>
  <c r="J497" i="2"/>
  <c r="J437" i="2"/>
  <c r="BK336" i="2"/>
  <c r="J262" i="2"/>
  <c r="J159" i="2"/>
  <c r="BK742" i="2"/>
  <c r="BK678" i="2"/>
  <c r="J639" i="2"/>
  <c r="J412" i="2"/>
  <c r="BK341" i="2"/>
  <c r="BK245" i="2"/>
  <c r="BK822" i="2"/>
  <c r="J716" i="2"/>
  <c r="BK666" i="2"/>
  <c r="BK571" i="2"/>
  <c r="J489" i="2"/>
  <c r="BK446" i="2"/>
  <c r="BK335" i="2"/>
  <c r="BK241" i="2"/>
  <c r="BK176" i="2"/>
  <c r="J167" i="3"/>
  <c r="J150" i="3"/>
  <c r="J128" i="3"/>
  <c r="BK137" i="3"/>
  <c r="J147" i="3"/>
  <c r="J133" i="3"/>
  <c r="BK164" i="3"/>
  <c r="BK172" i="3"/>
  <c r="J131" i="3"/>
  <c r="J145" i="3"/>
  <c r="J183" i="4"/>
  <c r="BK177" i="4"/>
  <c r="BK196" i="4"/>
  <c r="BK169" i="4"/>
  <c r="BK205" i="4"/>
  <c r="J181" i="4"/>
  <c r="BK221" i="4"/>
  <c r="BK179" i="4"/>
  <c r="J154" i="4"/>
  <c r="J159" i="4"/>
  <c r="BK173" i="4"/>
  <c r="J172" i="5"/>
  <c r="BK174" i="5"/>
  <c r="J175" i="5"/>
  <c r="J139" i="5"/>
  <c r="J143" i="5"/>
  <c r="BK156" i="5"/>
  <c r="J137" i="5"/>
  <c r="BK135" i="5"/>
  <c r="J247" i="6"/>
  <c r="BK207" i="6"/>
  <c r="J169" i="6"/>
  <c r="J132" i="6"/>
  <c r="BK243" i="6"/>
  <c r="BK165" i="6"/>
  <c r="BK213" i="6"/>
  <c r="J260" i="6"/>
  <c r="BK210" i="6"/>
  <c r="J209" i="6"/>
  <c r="J207" i="6"/>
  <c r="BK245" i="6"/>
  <c r="BK178" i="6"/>
  <c r="J218" i="6"/>
  <c r="BK250" i="6"/>
  <c r="BK187" i="6"/>
  <c r="BK227" i="6"/>
  <c r="J213" i="6"/>
  <c r="BK188" i="6"/>
  <c r="BK197" i="6"/>
  <c r="J190" i="6"/>
  <c r="J183" i="7"/>
  <c r="BK144" i="7"/>
  <c r="BK135" i="7"/>
  <c r="J125" i="7"/>
  <c r="BK220" i="7"/>
  <c r="J162" i="7"/>
  <c r="J174" i="7"/>
  <c r="BK147" i="7"/>
  <c r="BK228" i="7"/>
  <c r="J643" i="2"/>
  <c r="BK579" i="2"/>
  <c r="J455" i="2"/>
  <c r="BK230" i="2"/>
  <c r="BK719" i="2"/>
  <c r="J611" i="2"/>
  <c r="BK447" i="2"/>
  <c r="BK367" i="2"/>
  <c r="BK319" i="2"/>
  <c r="J241" i="2"/>
  <c r="J800" i="2"/>
  <c r="BK589" i="2"/>
  <c r="BK455" i="2"/>
  <c r="BK852" i="2"/>
  <c r="J748" i="2"/>
  <c r="J679" i="2"/>
  <c r="J595" i="2"/>
  <c r="BK476" i="2"/>
  <c r="BK389" i="2"/>
  <c r="J352" i="2"/>
  <c r="J185" i="2"/>
  <c r="J153" i="2"/>
  <c r="BK887" i="2"/>
  <c r="BK875" i="2"/>
  <c r="J865" i="2"/>
  <c r="J824" i="2"/>
  <c r="J737" i="2"/>
  <c r="BK709" i="2"/>
  <c r="BK605" i="2"/>
  <c r="BK572" i="2"/>
  <c r="J472" i="2"/>
  <c r="BK396" i="2"/>
  <c r="BK364" i="2"/>
  <c r="J338" i="2"/>
  <c r="BK214" i="2"/>
  <c r="BK375" i="2"/>
  <c r="BK859" i="2"/>
  <c r="J822" i="2"/>
  <c r="BK715" i="2"/>
  <c r="J670" i="2"/>
  <c r="BK645" i="2"/>
  <c r="J578" i="2"/>
  <c r="BK560" i="2"/>
  <c r="BK493" i="2"/>
  <c r="BK443" i="2"/>
  <c r="J374" i="2"/>
  <c r="BK327" i="2"/>
  <c r="J256" i="2"/>
  <c r="F35" i="2"/>
  <c r="J181" i="5"/>
  <c r="BK166" i="5"/>
  <c r="J166" i="5"/>
  <c r="J232" i="6"/>
  <c r="BK202" i="6"/>
  <c r="BK260" i="6"/>
  <c r="BK194" i="6"/>
  <c r="J262" i="6"/>
  <c r="BK217" i="6"/>
  <c r="J201" i="6"/>
  <c r="BK179" i="6"/>
  <c r="J199" i="6"/>
  <c r="J184" i="6"/>
  <c r="J137" i="6"/>
  <c r="J179" i="6"/>
  <c r="J181" i="6"/>
  <c r="J198" i="6"/>
  <c r="BK175" i="6"/>
  <c r="J135" i="6"/>
  <c r="J219" i="6"/>
  <c r="BK171" i="6"/>
  <c r="BK146" i="6"/>
  <c r="BK145" i="6"/>
  <c r="J175" i="7"/>
  <c r="BK196" i="7"/>
  <c r="J143" i="7"/>
  <c r="BK134" i="7"/>
  <c r="J231" i="7"/>
  <c r="J188" i="7"/>
  <c r="J163" i="7"/>
  <c r="J172" i="7"/>
  <c r="BK556" i="2"/>
  <c r="BK377" i="2"/>
  <c r="J191" i="2"/>
  <c r="BK694" i="2"/>
  <c r="J592" i="2"/>
  <c r="BK421" i="2"/>
  <c r="J298" i="2"/>
  <c r="J891" i="2"/>
  <c r="J723" i="2"/>
  <c r="BK670" i="2"/>
  <c r="BK534" i="2"/>
  <c r="BK259" i="2"/>
  <c r="J166" i="2"/>
  <c r="J802" i="2"/>
  <c r="J691" i="2"/>
  <c r="J587" i="2"/>
  <c r="J519" i="2"/>
  <c r="J395" i="2"/>
  <c r="J355" i="2"/>
  <c r="BK227" i="2"/>
  <c r="BK175" i="2"/>
  <c r="BK883" i="2"/>
  <c r="BK871" i="2"/>
  <c r="BK860" i="2"/>
  <c r="BK823" i="2"/>
  <c r="BK714" i="2"/>
  <c r="BK676" i="2"/>
  <c r="BK523" i="2"/>
  <c r="J483" i="2"/>
  <c r="J401" i="2"/>
  <c r="BK352" i="2"/>
  <c r="J248" i="2"/>
  <c r="BK202" i="2"/>
  <c r="BK597" i="2"/>
  <c r="J852" i="2"/>
  <c r="BK778" i="2"/>
  <c r="BK722" i="2"/>
  <c r="BK700" i="2"/>
  <c r="J666" i="2"/>
  <c r="J633" i="2"/>
  <c r="BK611" i="2"/>
  <c r="BK516" i="2"/>
  <c r="J446" i="2"/>
  <c r="J377" i="2"/>
  <c r="BK284" i="2"/>
  <c r="J233" i="2"/>
  <c r="J830" i="2"/>
  <c r="BK774" i="2"/>
  <c r="J709" i="2"/>
  <c r="J680" i="2"/>
  <c r="J645" i="2"/>
  <c r="BK592" i="2"/>
  <c r="J421" i="2"/>
  <c r="BK248" i="2"/>
  <c r="J826" i="2"/>
  <c r="BK768" i="2"/>
  <c r="J710" i="2"/>
  <c r="J605" i="2"/>
  <c r="J527" i="2"/>
  <c r="BK463" i="2"/>
  <c r="BK390" i="2"/>
  <c r="J259" i="2"/>
  <c r="BK234" i="2"/>
  <c r="BK148" i="2"/>
  <c r="BK147" i="3"/>
  <c r="BK129" i="3"/>
  <c r="BK141" i="3"/>
  <c r="J169" i="3"/>
  <c r="BK150" i="3"/>
  <c r="BK182" i="3"/>
  <c r="BK153" i="3"/>
  <c r="J170" i="3"/>
  <c r="J139" i="3"/>
  <c r="BK136" i="4"/>
  <c r="BK146" i="4"/>
  <c r="J179" i="4"/>
  <c r="BK190" i="4"/>
  <c r="J150" i="4"/>
  <c r="J134" i="4"/>
  <c r="BK219" i="4"/>
  <c r="BK191" i="4"/>
  <c r="BK149" i="4"/>
  <c r="J187" i="4"/>
  <c r="BK151" i="4"/>
  <c r="J152" i="4"/>
  <c r="J152" i="5"/>
  <c r="J135" i="5"/>
  <c r="J163" i="5"/>
  <c r="BK179" i="5"/>
  <c r="BK147" i="5"/>
  <c r="BK152" i="5"/>
  <c r="BK161" i="5"/>
  <c r="J156" i="5"/>
  <c r="BK150" i="5"/>
  <c r="J228" i="6"/>
  <c r="J194" i="6"/>
  <c r="J150" i="6"/>
  <c r="J222" i="6"/>
  <c r="J163" i="6"/>
  <c r="J221" i="6"/>
  <c r="J250" i="6"/>
  <c r="BK215" i="6"/>
  <c r="J139" i="6"/>
  <c r="BK231" i="6"/>
  <c r="J148" i="6"/>
  <c r="J182" i="6"/>
  <c r="BK153" i="6"/>
  <c r="J197" i="6"/>
  <c r="J256" i="6"/>
  <c r="BK238" i="6"/>
  <c r="BK168" i="6"/>
  <c r="J226" i="6"/>
  <c r="BK152" i="6"/>
  <c r="J153" i="6"/>
  <c r="J141" i="6"/>
  <c r="BK181" i="6"/>
  <c r="J187" i="7"/>
  <c r="BK155" i="7"/>
  <c r="BK162" i="7"/>
  <c r="J211" i="7"/>
  <c r="J219" i="7"/>
  <c r="BK125" i="7"/>
  <c r="BK231" i="7"/>
  <c r="J203" i="7"/>
  <c r="BK210" i="7"/>
  <c r="BK219" i="7"/>
  <c r="J228" i="7"/>
  <c r="J196" i="7"/>
  <c r="J160" i="7"/>
  <c r="BK151" i="7"/>
  <c r="J138" i="7"/>
  <c r="J222" i="7"/>
  <c r="BK164" i="7"/>
  <c r="J135" i="7"/>
  <c r="J189" i="7"/>
  <c r="BK168" i="7"/>
  <c r="BK138" i="7"/>
  <c r="BK203" i="7"/>
  <c r="BK171" i="7"/>
  <c r="BK161" i="7"/>
  <c r="BK129" i="7"/>
  <c r="BK182" i="7"/>
  <c r="J201" i="7"/>
  <c r="J165" i="7"/>
  <c r="J597" i="2"/>
  <c r="J388" i="2"/>
  <c r="J288" i="2"/>
  <c r="J760" i="2"/>
  <c r="J678" i="2"/>
  <c r="J565" i="2"/>
  <c r="J458" i="2"/>
  <c r="J358" i="2"/>
  <c r="BK270" i="2"/>
  <c r="J860" i="2"/>
  <c r="J715" i="2"/>
  <c r="J660" i="2"/>
  <c r="BK536" i="2"/>
  <c r="BK315" i="2"/>
  <c r="J220" i="6"/>
  <c r="BK252" i="6"/>
  <c r="J160" i="6"/>
  <c r="BK219" i="6"/>
  <c r="BK184" i="6"/>
  <c r="J218" i="7"/>
  <c r="J193" i="7"/>
  <c r="J178" i="7"/>
  <c r="BK202" i="7"/>
  <c r="BK195" i="7"/>
  <c r="J142" i="7"/>
  <c r="BK673" i="2"/>
  <c r="J417" i="2"/>
  <c r="J206" i="2"/>
  <c r="J736" i="2"/>
  <c r="BK643" i="2"/>
  <c r="J560" i="2"/>
  <c r="J440" i="2"/>
  <c r="J368" i="2"/>
  <c r="J342" i="2"/>
  <c r="J205" i="2"/>
  <c r="J805" i="2"/>
  <c r="BK703" i="2"/>
  <c r="BK681" i="2"/>
  <c r="BK466" i="2"/>
  <c r="J292" i="2"/>
  <c r="J218" i="2"/>
  <c r="J821" i="2"/>
  <c r="BK729" i="2"/>
  <c r="BK668" i="2"/>
  <c r="J562" i="2"/>
  <c r="BK460" i="2"/>
  <c r="BK363" i="2"/>
  <c r="J319" i="2"/>
  <c r="BK188" i="2"/>
  <c r="BK159" i="2"/>
  <c r="BK879" i="2"/>
  <c r="BK869" i="2"/>
  <c r="BK864" i="2"/>
  <c r="BK821" i="2"/>
  <c r="BK723" i="2"/>
  <c r="BK680" i="2"/>
  <c r="BK548" i="2"/>
  <c r="J394" i="2"/>
  <c r="BK358" i="2"/>
  <c r="BK262" i="2"/>
  <c r="BK185" i="2"/>
  <c r="AS94" i="1"/>
  <c r="BK658" i="2"/>
  <c r="BK582" i="2"/>
  <c r="J551" i="2"/>
  <c r="J463" i="2"/>
  <c r="J376" i="2"/>
  <c r="J210" i="2"/>
  <c r="BK810" i="2"/>
  <c r="BK737" i="2"/>
  <c r="J672" i="2"/>
  <c r="J594" i="2"/>
  <c r="BK345" i="2"/>
  <c r="J178" i="2"/>
  <c r="J819" i="2"/>
  <c r="BK712" i="2"/>
  <c r="BK654" i="2"/>
  <c r="BK566" i="2"/>
  <c r="BK508" i="2"/>
  <c r="J447" i="2"/>
  <c r="J336" i="2"/>
  <c r="BK253" i="2"/>
  <c r="J199" i="2"/>
  <c r="BK176" i="3"/>
  <c r="BK135" i="3"/>
  <c r="BK145" i="3"/>
  <c r="J146" i="3"/>
  <c r="J135" i="3"/>
  <c r="BK128" i="3"/>
  <c r="BK181" i="3"/>
  <c r="J175" i="3"/>
  <c r="J158" i="3"/>
  <c r="BK167" i="3"/>
  <c r="J152" i="3"/>
  <c r="BK165" i="3"/>
  <c r="BK131" i="3"/>
  <c r="J170" i="4"/>
  <c r="BK208" i="4"/>
  <c r="J210" i="4"/>
  <c r="J166" i="4"/>
  <c r="BK162" i="4"/>
  <c r="BK185" i="4"/>
  <c r="J185" i="4"/>
  <c r="J145" i="4"/>
  <c r="J222" i="4"/>
  <c r="J157" i="4"/>
  <c r="J168" i="4"/>
  <c r="J213" i="4"/>
  <c r="J164" i="4"/>
  <c r="BK142" i="4"/>
  <c r="J171" i="5"/>
  <c r="J141" i="5"/>
  <c r="J147" i="5"/>
  <c r="BK181" i="5"/>
  <c r="J131" i="5"/>
  <c r="J168" i="5"/>
  <c r="J170" i="5"/>
  <c r="J145" i="5"/>
  <c r="BK235" i="6"/>
  <c r="BK209" i="6"/>
  <c r="J171" i="6"/>
  <c r="BK137" i="6"/>
  <c r="J253" i="6"/>
  <c r="J203" i="6"/>
  <c r="J168" i="6"/>
  <c r="BK247" i="6"/>
  <c r="BK191" i="6"/>
  <c r="BK192" i="6"/>
  <c r="BK228" i="6"/>
  <c r="BK218" i="6"/>
  <c r="BK155" i="6"/>
  <c r="BK225" i="6"/>
  <c r="BK143" i="6"/>
  <c r="BK159" i="6"/>
  <c r="BK206" i="6"/>
  <c r="BK198" i="6"/>
  <c r="BK139" i="6"/>
  <c r="BK166" i="6"/>
  <c r="BK158" i="6"/>
  <c r="J240" i="6"/>
  <c r="J217" i="6"/>
  <c r="J162" i="6"/>
  <c r="J166" i="6"/>
  <c r="J161" i="7"/>
  <c r="J134" i="7"/>
  <c r="J148" i="7"/>
  <c r="J139" i="7"/>
  <c r="BK222" i="7"/>
  <c r="J221" i="7"/>
  <c r="J212" i="7"/>
  <c r="BK216" i="7"/>
  <c r="BK159" i="7"/>
  <c r="BK613" i="2"/>
  <c r="J532" i="2"/>
  <c r="BK357" i="2"/>
  <c r="J176" i="2"/>
  <c r="J742" i="2"/>
  <c r="BK656" i="2"/>
  <c r="BK568" i="2"/>
  <c r="J462" i="2"/>
  <c r="BK388" i="2"/>
  <c r="BK307" i="2"/>
  <c r="BK256" i="2"/>
  <c r="J813" i="2"/>
  <c r="J712" i="2"/>
  <c r="J663" i="2"/>
  <c r="BK538" i="2"/>
  <c r="J457" i="2"/>
  <c r="J235" i="2"/>
  <c r="J835" i="2"/>
  <c r="BK753" i="2"/>
  <c r="J718" i="2"/>
  <c r="BK667" i="2"/>
  <c r="J523" i="2"/>
  <c r="J396" i="2"/>
  <c r="J359" i="2"/>
  <c r="J237" i="2"/>
  <c r="BK172" i="2"/>
  <c r="BK889" i="2"/>
  <c r="J871" i="2"/>
  <c r="BK862" i="2"/>
  <c r="J833" i="2"/>
  <c r="BK782" i="2"/>
  <c r="BK716" i="2"/>
  <c r="J667" i="2"/>
  <c r="J534" i="2"/>
  <c r="BK462" i="2"/>
  <c r="J378" i="2"/>
  <c r="BK340" i="2"/>
  <c r="J231" i="2"/>
  <c r="J327" i="2"/>
  <c r="BK819" i="2"/>
  <c r="J734" i="2"/>
  <c r="BK711" i="2"/>
  <c r="BK663" i="2"/>
  <c r="BK625" i="2"/>
  <c r="BK519" i="2"/>
  <c r="BK394" i="2"/>
  <c r="BK267" i="2"/>
  <c r="BK195" i="2"/>
  <c r="BK824" i="2"/>
  <c r="J719" i="2"/>
  <c r="J671" i="2"/>
  <c r="J613" i="2"/>
  <c r="J373" i="2"/>
  <c r="J253" i="2"/>
  <c r="J782" i="2"/>
  <c r="J721" i="2"/>
  <c r="J651" i="2"/>
  <c r="BK562" i="2"/>
  <c r="BK513" i="2"/>
  <c r="J182" i="3"/>
  <c r="BK166" i="3"/>
  <c r="J140" i="3"/>
  <c r="J164" i="3"/>
  <c r="J196" i="4"/>
  <c r="BK213" i="4"/>
  <c r="BK152" i="4"/>
  <c r="J140" i="4"/>
  <c r="J160" i="4"/>
  <c r="BK140" i="4"/>
  <c r="J171" i="4"/>
  <c r="BK217" i="4"/>
  <c r="J219" i="4"/>
  <c r="BK181" i="4"/>
  <c r="BK171" i="4"/>
  <c r="BK183" i="4"/>
  <c r="BK131" i="4"/>
  <c r="J165" i="5"/>
  <c r="J134" i="5"/>
  <c r="J176" i="5"/>
  <c r="BK139" i="5"/>
  <c r="J162" i="5"/>
  <c r="BK145" i="5"/>
  <c r="BK251" i="6"/>
  <c r="J193" i="6"/>
  <c r="J155" i="6"/>
  <c r="J204" i="6"/>
  <c r="J243" i="6"/>
  <c r="BK203" i="6"/>
  <c r="J225" i="6"/>
  <c r="J191" i="6"/>
  <c r="J161" i="6"/>
  <c r="BK142" i="6"/>
  <c r="BK193" i="6"/>
  <c r="BK154" i="6"/>
  <c r="J165" i="6"/>
  <c r="J252" i="6"/>
  <c r="J224" i="6"/>
  <c r="J159" i="6"/>
  <c r="BK180" i="6"/>
  <c r="BK141" i="6"/>
  <c r="J233" i="6"/>
  <c r="BK221" i="6"/>
  <c r="J189" i="6"/>
  <c r="BK162" i="6"/>
  <c r="J197" i="7"/>
  <c r="BK158" i="7"/>
  <c r="BK152" i="7"/>
  <c r="BK166" i="7"/>
  <c r="BK126" i="7"/>
  <c r="J128" i="7"/>
  <c r="BK179" i="7"/>
  <c r="J215" i="7"/>
  <c r="BK143" i="7"/>
  <c r="BK178" i="7"/>
  <c r="BK199" i="7"/>
  <c r="BK133" i="7"/>
  <c r="BK145" i="7"/>
  <c r="J34" i="2"/>
  <c r="T310" i="2" l="1"/>
  <c r="R454" i="2"/>
  <c r="R372" i="2"/>
  <c r="P555" i="2"/>
  <c r="T600" i="2"/>
  <c r="BK683" i="2"/>
  <c r="J683" i="2"/>
  <c r="J119" i="2"/>
  <c r="BK820" i="2"/>
  <c r="J820" i="2"/>
  <c r="J122" i="2"/>
  <c r="R880" i="2"/>
  <c r="P151" i="3"/>
  <c r="R153" i="4"/>
  <c r="R212" i="4"/>
  <c r="T125" i="5"/>
  <c r="BK149" i="6"/>
  <c r="J149" i="6"/>
  <c r="J100" i="6"/>
  <c r="BK185" i="6"/>
  <c r="J185" i="6"/>
  <c r="J102" i="6"/>
  <c r="BK244" i="6"/>
  <c r="J244" i="6"/>
  <c r="J105" i="6"/>
  <c r="BK177" i="2"/>
  <c r="J177" i="2"/>
  <c r="J99" i="2"/>
  <c r="T279" i="2"/>
  <c r="T454" i="2"/>
  <c r="T372" i="2"/>
  <c r="P567" i="2"/>
  <c r="R731" i="2"/>
  <c r="T834" i="2"/>
  <c r="T151" i="3"/>
  <c r="R133" i="4"/>
  <c r="BK203" i="4"/>
  <c r="J203" i="4"/>
  <c r="J104" i="4"/>
  <c r="P218" i="4"/>
  <c r="P215" i="4"/>
  <c r="R125" i="5"/>
  <c r="R149" i="6"/>
  <c r="P177" i="2"/>
  <c r="R279" i="2"/>
  <c r="T366" i="2"/>
  <c r="R496" i="2"/>
  <c r="P563" i="2"/>
  <c r="P588" i="2"/>
  <c r="P646" i="2"/>
  <c r="T799" i="2"/>
  <c r="R863" i="2"/>
  <c r="R151" i="3"/>
  <c r="BK153" i="4"/>
  <c r="J153" i="4"/>
  <c r="J102" i="4"/>
  <c r="BK212" i="4"/>
  <c r="J212" i="4"/>
  <c r="J105" i="4"/>
  <c r="BK129" i="5"/>
  <c r="J129" i="5"/>
  <c r="J99" i="5"/>
  <c r="T205" i="6"/>
  <c r="R255" i="6"/>
  <c r="R254" i="6"/>
  <c r="R177" i="2"/>
  <c r="BK266" i="2"/>
  <c r="J266" i="2"/>
  <c r="J101" i="2"/>
  <c r="BK509" i="2"/>
  <c r="J509" i="2"/>
  <c r="J111" i="2"/>
  <c r="BK563" i="2"/>
  <c r="J563" i="2"/>
  <c r="J113" i="2"/>
  <c r="BK588" i="2"/>
  <c r="J588" i="2"/>
  <c r="J115" i="2"/>
  <c r="BK731" i="2"/>
  <c r="J731" i="2"/>
  <c r="J120" i="2"/>
  <c r="BK834" i="2"/>
  <c r="J834" i="2"/>
  <c r="J123" i="2"/>
  <c r="P127" i="3"/>
  <c r="T142" i="3"/>
  <c r="T180" i="3"/>
  <c r="T177" i="3"/>
  <c r="T153" i="4"/>
  <c r="BK133" i="6"/>
  <c r="J133" i="6"/>
  <c r="J99" i="6"/>
  <c r="P185" i="6"/>
  <c r="BK219" i="2"/>
  <c r="J219" i="2"/>
  <c r="J100" i="2"/>
  <c r="P266" i="2"/>
  <c r="R509" i="2"/>
  <c r="T563" i="2"/>
  <c r="P621" i="2"/>
  <c r="T621" i="2"/>
  <c r="BK799" i="2"/>
  <c r="J799" i="2"/>
  <c r="J121" i="2"/>
  <c r="T863" i="2"/>
  <c r="R134" i="3"/>
  <c r="R180" i="3"/>
  <c r="R177" i="3"/>
  <c r="P133" i="4"/>
  <c r="T148" i="4"/>
  <c r="BK218" i="4"/>
  <c r="J218" i="4"/>
  <c r="J108" i="4"/>
  <c r="R133" i="6"/>
  <c r="R130" i="6"/>
  <c r="BK205" i="6"/>
  <c r="J205" i="6"/>
  <c r="J103" i="6"/>
  <c r="R244" i="6"/>
  <c r="P147" i="2"/>
  <c r="R219" i="2"/>
  <c r="BK366" i="2"/>
  <c r="J366" i="2"/>
  <c r="J104" i="2"/>
  <c r="P496" i="2"/>
  <c r="T555" i="2"/>
  <c r="BK621" i="2"/>
  <c r="J621" i="2"/>
  <c r="J117" i="2"/>
  <c r="R621" i="2"/>
  <c r="P799" i="2"/>
  <c r="P863" i="2"/>
  <c r="T127" i="3"/>
  <c r="P173" i="3"/>
  <c r="BK133" i="4"/>
  <c r="J133" i="4"/>
  <c r="J100" i="4"/>
  <c r="R148" i="4"/>
  <c r="P212" i="4"/>
  <c r="P129" i="5"/>
  <c r="T176" i="6"/>
  <c r="R229" i="6"/>
  <c r="P310" i="2"/>
  <c r="R468" i="2"/>
  <c r="T567" i="2"/>
  <c r="R646" i="2"/>
  <c r="R142" i="3"/>
  <c r="T172" i="4"/>
  <c r="R205" i="6"/>
  <c r="T255" i="6"/>
  <c r="T254" i="6"/>
  <c r="R310" i="2"/>
  <c r="P468" i="2"/>
  <c r="R567" i="2"/>
  <c r="T731" i="2"/>
  <c r="T134" i="3"/>
  <c r="BK180" i="3"/>
  <c r="T133" i="6"/>
  <c r="P205" i="6"/>
  <c r="P255" i="6"/>
  <c r="P254" i="6"/>
  <c r="R147" i="2"/>
  <c r="BK279" i="2"/>
  <c r="J279" i="2"/>
  <c r="J102" i="2"/>
  <c r="P509" i="2"/>
  <c r="P600" i="2"/>
  <c r="T646" i="2"/>
  <c r="R820" i="2"/>
  <c r="P880" i="2"/>
  <c r="BK142" i="3"/>
  <c r="J142" i="3"/>
  <c r="J100" i="3"/>
  <c r="BK172" i="4"/>
  <c r="J172" i="4"/>
  <c r="J103" i="4"/>
  <c r="R129" i="5"/>
  <c r="P149" i="6"/>
  <c r="R185" i="6"/>
  <c r="P244" i="6"/>
  <c r="T219" i="2"/>
  <c r="P366" i="2"/>
  <c r="BK468" i="2"/>
  <c r="J468" i="2"/>
  <c r="J109" i="2"/>
  <c r="BK567" i="2"/>
  <c r="J567" i="2"/>
  <c r="J114" i="2"/>
  <c r="P731" i="2"/>
  <c r="P834" i="2"/>
  <c r="BK151" i="3"/>
  <c r="J151" i="3"/>
  <c r="J101" i="3"/>
  <c r="T133" i="4"/>
  <c r="P203" i="4"/>
  <c r="BK125" i="5"/>
  <c r="BK124" i="5"/>
  <c r="J124" i="5"/>
  <c r="J97" i="5"/>
  <c r="P176" i="6"/>
  <c r="T229" i="6"/>
  <c r="BK124" i="7"/>
  <c r="J124" i="7"/>
  <c r="J98" i="7"/>
  <c r="T177" i="2"/>
  <c r="R266" i="2"/>
  <c r="BK454" i="2"/>
  <c r="J454" i="2"/>
  <c r="J106" i="2"/>
  <c r="T496" i="2"/>
  <c r="R563" i="2"/>
  <c r="T588" i="2"/>
  <c r="T683" i="2"/>
  <c r="R834" i="2"/>
  <c r="P134" i="3"/>
  <c r="T173" i="3"/>
  <c r="BK148" i="4"/>
  <c r="J148" i="4"/>
  <c r="J101" i="4"/>
  <c r="T203" i="4"/>
  <c r="P124" i="7"/>
  <c r="P123" i="7"/>
  <c r="P122" i="7"/>
  <c r="AU100" i="1"/>
  <c r="P219" i="2"/>
  <c r="T266" i="2"/>
  <c r="R366" i="2"/>
  <c r="T468" i="2"/>
  <c r="R555" i="2"/>
  <c r="R588" i="2"/>
  <c r="BK646" i="2"/>
  <c r="J646" i="2"/>
  <c r="J118" i="2"/>
  <c r="R799" i="2"/>
  <c r="T880" i="2"/>
  <c r="BK127" i="3"/>
  <c r="J127" i="3"/>
  <c r="J98" i="3"/>
  <c r="P142" i="3"/>
  <c r="P180" i="3"/>
  <c r="P177" i="3"/>
  <c r="P172" i="4"/>
  <c r="R218" i="4"/>
  <c r="R215" i="4"/>
  <c r="T129" i="5"/>
  <c r="P133" i="6"/>
  <c r="P130" i="6"/>
  <c r="R176" i="6"/>
  <c r="BK229" i="6"/>
  <c r="J229" i="6"/>
  <c r="J104" i="6"/>
  <c r="BK255" i="6"/>
  <c r="BK147" i="2"/>
  <c r="J147" i="2"/>
  <c r="J98" i="2"/>
  <c r="BK310" i="2"/>
  <c r="J310" i="2"/>
  <c r="J103" i="2"/>
  <c r="P454" i="2"/>
  <c r="P372" i="2"/>
  <c r="BK496" i="2"/>
  <c r="J496" i="2"/>
  <c r="J110" i="2"/>
  <c r="BK555" i="2"/>
  <c r="J555" i="2"/>
  <c r="J112" i="2"/>
  <c r="R600" i="2"/>
  <c r="R683" i="2"/>
  <c r="P820" i="2"/>
  <c r="BK863" i="2"/>
  <c r="J863" i="2"/>
  <c r="J124" i="2"/>
  <c r="BK134" i="3"/>
  <c r="J134" i="3"/>
  <c r="J99" i="3"/>
  <c r="R173" i="3"/>
  <c r="P148" i="4"/>
  <c r="R203" i="4"/>
  <c r="BK176" i="6"/>
  <c r="J176" i="6"/>
  <c r="J101" i="6"/>
  <c r="P229" i="6"/>
  <c r="T124" i="7"/>
  <c r="T123" i="7"/>
  <c r="T122" i="7"/>
  <c r="T147" i="2"/>
  <c r="P279" i="2"/>
  <c r="T509" i="2"/>
  <c r="BK600" i="2"/>
  <c r="J600" i="2"/>
  <c r="J116" i="2"/>
  <c r="P683" i="2"/>
  <c r="T820" i="2"/>
  <c r="BK880" i="2"/>
  <c r="J880" i="2"/>
  <c r="J125" i="2"/>
  <c r="R127" i="3"/>
  <c r="R126" i="3"/>
  <c r="R125" i="3"/>
  <c r="BK173" i="3"/>
  <c r="J173" i="3"/>
  <c r="J102" i="3"/>
  <c r="R172" i="4"/>
  <c r="T218" i="4"/>
  <c r="T215" i="4"/>
  <c r="P125" i="5"/>
  <c r="P124" i="5"/>
  <c r="P123" i="5"/>
  <c r="AU98" i="1"/>
  <c r="R124" i="7"/>
  <c r="R123" i="7"/>
  <c r="R122" i="7"/>
  <c r="P153" i="4"/>
  <c r="T212" i="4"/>
  <c r="T149" i="6"/>
  <c r="T185" i="6"/>
  <c r="T244" i="6"/>
  <c r="BK465" i="2"/>
  <c r="J465" i="2"/>
  <c r="J107" i="2"/>
  <c r="BK178" i="3"/>
  <c r="J178" i="3"/>
  <c r="J104" i="3"/>
  <c r="BK372" i="2"/>
  <c r="J372" i="2"/>
  <c r="J105" i="2"/>
  <c r="BK259" i="6"/>
  <c r="J259" i="6"/>
  <c r="J108" i="6"/>
  <c r="BK182" i="5"/>
  <c r="J182" i="5"/>
  <c r="J103" i="5"/>
  <c r="BK131" i="6"/>
  <c r="J131" i="6"/>
  <c r="J98" i="6"/>
  <c r="BK261" i="6"/>
  <c r="J261" i="6"/>
  <c r="J109" i="6"/>
  <c r="BK178" i="5"/>
  <c r="J178" i="5"/>
  <c r="J101" i="5"/>
  <c r="BK130" i="4"/>
  <c r="BK129" i="4"/>
  <c r="BK216" i="4"/>
  <c r="J216" i="4"/>
  <c r="J107" i="4"/>
  <c r="BK227" i="7"/>
  <c r="J227" i="7"/>
  <c r="J101" i="7"/>
  <c r="BK180" i="5"/>
  <c r="J180" i="5"/>
  <c r="J102" i="5"/>
  <c r="BK223" i="7"/>
  <c r="J223" i="7"/>
  <c r="J99" i="7"/>
  <c r="BK230" i="7"/>
  <c r="J230" i="7"/>
  <c r="J102" i="7"/>
  <c r="BE140" i="7"/>
  <c r="BE160" i="7"/>
  <c r="BE162" i="7"/>
  <c r="BE174" i="7"/>
  <c r="BE183" i="7"/>
  <c r="BE186" i="7"/>
  <c r="BE189" i="7"/>
  <c r="BE192" i="7"/>
  <c r="BE133" i="7"/>
  <c r="BE142" i="7"/>
  <c r="BE185" i="7"/>
  <c r="BE204" i="7"/>
  <c r="BE209" i="7"/>
  <c r="BE211" i="7"/>
  <c r="BE213" i="7"/>
  <c r="E85" i="7"/>
  <c r="F119" i="7"/>
  <c r="BE193" i="7"/>
  <c r="BE200" i="7"/>
  <c r="BE147" i="7"/>
  <c r="BE152" i="7"/>
  <c r="BE207" i="7"/>
  <c r="BE217" i="7"/>
  <c r="J89" i="7"/>
  <c r="BE137" i="7"/>
  <c r="BE141" i="7"/>
  <c r="BE148" i="7"/>
  <c r="BE187" i="7"/>
  <c r="BE194" i="7"/>
  <c r="BE196" i="7"/>
  <c r="BE206" i="7"/>
  <c r="BE215" i="7"/>
  <c r="BE221" i="7"/>
  <c r="BE132" i="7"/>
  <c r="BE134" i="7"/>
  <c r="BE153" i="7"/>
  <c r="BE154" i="7"/>
  <c r="BE155" i="7"/>
  <c r="BE173" i="7"/>
  <c r="BE188" i="7"/>
  <c r="BE199" i="7"/>
  <c r="BE201" i="7"/>
  <c r="BE208" i="7"/>
  <c r="BE216" i="7"/>
  <c r="BE205" i="7"/>
  <c r="BE220" i="7"/>
  <c r="BE131" i="7"/>
  <c r="BE136" i="7"/>
  <c r="BE139" i="7"/>
  <c r="BE150" i="7"/>
  <c r="BE170" i="7"/>
  <c r="BE179" i="7"/>
  <c r="BE184" i="7"/>
  <c r="BE126" i="7"/>
  <c r="BE143" i="7"/>
  <c r="BE169" i="7"/>
  <c r="BE180" i="7"/>
  <c r="BE197" i="7"/>
  <c r="BE167" i="7"/>
  <c r="BE191" i="7"/>
  <c r="BE198" i="7"/>
  <c r="BE222" i="7"/>
  <c r="BE224" i="7"/>
  <c r="BE231" i="7"/>
  <c r="J255" i="6"/>
  <c r="J107" i="6"/>
  <c r="BE144" i="7"/>
  <c r="BE175" i="7"/>
  <c r="BE181" i="7"/>
  <c r="BE195" i="7"/>
  <c r="BE218" i="7"/>
  <c r="BE228" i="7"/>
  <c r="BE127" i="7"/>
  <c r="BE130" i="7"/>
  <c r="BE135" i="7"/>
  <c r="BE145" i="7"/>
  <c r="BE151" i="7"/>
  <c r="BE165" i="7"/>
  <c r="BE176" i="7"/>
  <c r="BE129" i="7"/>
  <c r="BE159" i="7"/>
  <c r="BE161" i="7"/>
  <c r="BE166" i="7"/>
  <c r="BE168" i="7"/>
  <c r="BE172" i="7"/>
  <c r="BE182" i="7"/>
  <c r="BE219" i="7"/>
  <c r="BE146" i="7"/>
  <c r="BE149" i="7"/>
  <c r="BE157" i="7"/>
  <c r="BE164" i="7"/>
  <c r="BE203" i="7"/>
  <c r="BE214" i="7"/>
  <c r="BK130" i="6"/>
  <c r="J130" i="6"/>
  <c r="J97" i="6"/>
  <c r="BE125" i="7"/>
  <c r="BE128" i="7"/>
  <c r="BE138" i="7"/>
  <c r="BE158" i="7"/>
  <c r="BE163" i="7"/>
  <c r="BE171" i="7"/>
  <c r="BE177" i="7"/>
  <c r="BE210" i="7"/>
  <c r="BE212" i="7"/>
  <c r="BE156" i="7"/>
  <c r="BE178" i="7"/>
  <c r="BE202" i="7"/>
  <c r="BE142" i="6"/>
  <c r="BE159" i="6"/>
  <c r="BE171" i="6"/>
  <c r="BE192" i="6"/>
  <c r="BE144" i="6"/>
  <c r="BE155" i="6"/>
  <c r="BE160" i="6"/>
  <c r="BE187" i="6"/>
  <c r="BE193" i="6"/>
  <c r="BE156" i="6"/>
  <c r="BE173" i="6"/>
  <c r="BE212" i="6"/>
  <c r="BE216" i="6"/>
  <c r="BE245" i="6"/>
  <c r="BE132" i="6"/>
  <c r="BE154" i="6"/>
  <c r="BE158" i="6"/>
  <c r="BE165" i="6"/>
  <c r="BE167" i="6"/>
  <c r="BE184" i="6"/>
  <c r="BE209" i="6"/>
  <c r="BE217" i="6"/>
  <c r="E85" i="6"/>
  <c r="J123" i="6"/>
  <c r="BE137" i="6"/>
  <c r="BE166" i="6"/>
  <c r="F126" i="6"/>
  <c r="BE134" i="6"/>
  <c r="BE145" i="6"/>
  <c r="BE148" i="6"/>
  <c r="BE163" i="6"/>
  <c r="BE169" i="6"/>
  <c r="BE172" i="6"/>
  <c r="BE178" i="6"/>
  <c r="BE195" i="6"/>
  <c r="BE199" i="6"/>
  <c r="BE201" i="6"/>
  <c r="BE213" i="6"/>
  <c r="BE215" i="6"/>
  <c r="BE218" i="6"/>
  <c r="BE237" i="6"/>
  <c r="BE250" i="6"/>
  <c r="BE258" i="6"/>
  <c r="BE153" i="6"/>
  <c r="BE177" i="6"/>
  <c r="BE191" i="6"/>
  <c r="BE211" i="6"/>
  <c r="BE228" i="6"/>
  <c r="BE240" i="6"/>
  <c r="BE247" i="6"/>
  <c r="BE146" i="6"/>
  <c r="BE152" i="6"/>
  <c r="BE162" i="6"/>
  <c r="BE164" i="6"/>
  <c r="BE179" i="6"/>
  <c r="BE233" i="6"/>
  <c r="BE238" i="6"/>
  <c r="BE243" i="6"/>
  <c r="BE260" i="6"/>
  <c r="J125" i="5"/>
  <c r="J98" i="5"/>
  <c r="BE141" i="6"/>
  <c r="BE147" i="6"/>
  <c r="BE168" i="6"/>
  <c r="BE182" i="6"/>
  <c r="BE194" i="6"/>
  <c r="BE200" i="6"/>
  <c r="BE224" i="6"/>
  <c r="BE262" i="6"/>
  <c r="BE135" i="6"/>
  <c r="BE202" i="6"/>
  <c r="BE206" i="6"/>
  <c r="BE219" i="6"/>
  <c r="BE222" i="6"/>
  <c r="BE242" i="6"/>
  <c r="BE140" i="6"/>
  <c r="BE151" i="6"/>
  <c r="BE161" i="6"/>
  <c r="BE188" i="6"/>
  <c r="BE190" i="6"/>
  <c r="BE203" i="6"/>
  <c r="BE208" i="6"/>
  <c r="BE223" i="6"/>
  <c r="BE226" i="6"/>
  <c r="BE236" i="6"/>
  <c r="BE239" i="6"/>
  <c r="BE157" i="6"/>
  <c r="BE183" i="6"/>
  <c r="BE197" i="6"/>
  <c r="BE207" i="6"/>
  <c r="BE210" i="6"/>
  <c r="BE220" i="6"/>
  <c r="BE232" i="6"/>
  <c r="BE235" i="6"/>
  <c r="BE252" i="6"/>
  <c r="BE170" i="6"/>
  <c r="BE180" i="6"/>
  <c r="BE221" i="6"/>
  <c r="BE251" i="6"/>
  <c r="BE253" i="6"/>
  <c r="BE198" i="6"/>
  <c r="BE204" i="6"/>
  <c r="BE227" i="6"/>
  <c r="BE230" i="6"/>
  <c r="BE241" i="6"/>
  <c r="BE136" i="6"/>
  <c r="BE138" i="6"/>
  <c r="BE143" i="6"/>
  <c r="BE150" i="6"/>
  <c r="BE174" i="6"/>
  <c r="BE186" i="6"/>
  <c r="BE214" i="6"/>
  <c r="BE225" i="6"/>
  <c r="BE231" i="6"/>
  <c r="BE234" i="6"/>
  <c r="BE139" i="6"/>
  <c r="BE175" i="6"/>
  <c r="BE181" i="6"/>
  <c r="BE189" i="6"/>
  <c r="BE196" i="6"/>
  <c r="BE249" i="6"/>
  <c r="BE256" i="6"/>
  <c r="J129" i="4"/>
  <c r="J97" i="4"/>
  <c r="BK132" i="4"/>
  <c r="J132" i="4"/>
  <c r="J99" i="4"/>
  <c r="BE139" i="5"/>
  <c r="BE134" i="5"/>
  <c r="BE160" i="5"/>
  <c r="BE127" i="5"/>
  <c r="BE171" i="5"/>
  <c r="F92" i="5"/>
  <c r="BE145" i="5"/>
  <c r="BE147" i="5"/>
  <c r="BE156" i="5"/>
  <c r="J130" i="4"/>
  <c r="J98" i="4"/>
  <c r="BE130" i="5"/>
  <c r="BE144" i="5"/>
  <c r="BE159" i="5"/>
  <c r="BE165" i="5"/>
  <c r="BE183" i="5"/>
  <c r="E113" i="5"/>
  <c r="BE161" i="5"/>
  <c r="BE174" i="5"/>
  <c r="BE175" i="5"/>
  <c r="BE179" i="5"/>
  <c r="J89" i="5"/>
  <c r="BE126" i="5"/>
  <c r="BE135" i="5"/>
  <c r="BE141" i="5"/>
  <c r="BE173" i="5"/>
  <c r="BE181" i="5"/>
  <c r="BK215" i="4"/>
  <c r="J215" i="4"/>
  <c r="J106" i="4"/>
  <c r="BE137" i="5"/>
  <c r="BE146" i="5"/>
  <c r="BE170" i="5"/>
  <c r="BE172" i="5"/>
  <c r="BE176" i="5"/>
  <c r="BE136" i="5"/>
  <c r="BE157" i="5"/>
  <c r="BE162" i="5"/>
  <c r="BE166" i="5"/>
  <c r="BE131" i="5"/>
  <c r="BE140" i="5"/>
  <c r="BE143" i="5"/>
  <c r="BE150" i="5"/>
  <c r="BE168" i="5"/>
  <c r="BE138" i="5"/>
  <c r="BE152" i="5"/>
  <c r="BE163" i="5"/>
  <c r="BE169" i="5"/>
  <c r="BE154" i="5"/>
  <c r="BE167" i="5"/>
  <c r="BE132" i="5"/>
  <c r="BE142" i="5"/>
  <c r="BE149" i="5"/>
  <c r="BK126" i="3"/>
  <c r="J126" i="3"/>
  <c r="J97" i="3"/>
  <c r="J89" i="4"/>
  <c r="BE145" i="4"/>
  <c r="J180" i="3"/>
  <c r="J105" i="3"/>
  <c r="E118" i="4"/>
  <c r="BE134" i="4"/>
  <c r="BE151" i="4"/>
  <c r="BE154" i="4"/>
  <c r="BE168" i="4"/>
  <c r="BE179" i="4"/>
  <c r="BE187" i="4"/>
  <c r="BE190" i="4"/>
  <c r="BE211" i="4"/>
  <c r="BE131" i="4"/>
  <c r="BE138" i="4"/>
  <c r="BE146" i="4"/>
  <c r="BE159" i="4"/>
  <c r="BE171" i="4"/>
  <c r="BE198" i="4"/>
  <c r="BE201" i="4"/>
  <c r="BE166" i="4"/>
  <c r="BE189" i="4"/>
  <c r="BE200" i="4"/>
  <c r="BE205" i="4"/>
  <c r="BE208" i="4"/>
  <c r="BE214" i="4"/>
  <c r="BE167" i="4"/>
  <c r="BE175" i="4"/>
  <c r="BE170" i="4"/>
  <c r="BE183" i="4"/>
  <c r="BE195" i="4"/>
  <c r="BE209" i="4"/>
  <c r="BE136" i="4"/>
  <c r="BE149" i="4"/>
  <c r="BE162" i="4"/>
  <c r="BE213" i="4"/>
  <c r="BE217" i="4"/>
  <c r="BE221" i="4"/>
  <c r="BE142" i="4"/>
  <c r="BE160" i="4"/>
  <c r="BE181" i="4"/>
  <c r="BE219" i="4"/>
  <c r="BE222" i="4"/>
  <c r="F125" i="4"/>
  <c r="BE177" i="4"/>
  <c r="BE202" i="4"/>
  <c r="BE207" i="4"/>
  <c r="BE143" i="4"/>
  <c r="BE192" i="4"/>
  <c r="BE210" i="4"/>
  <c r="BE144" i="4"/>
  <c r="BE196" i="4"/>
  <c r="BE206" i="4"/>
  <c r="BE188" i="4"/>
  <c r="BE191" i="4"/>
  <c r="BE173" i="4"/>
  <c r="BE185" i="4"/>
  <c r="BE150" i="4"/>
  <c r="BE157" i="4"/>
  <c r="BE164" i="4"/>
  <c r="BE169" i="4"/>
  <c r="BE204" i="4"/>
  <c r="BE140" i="4"/>
  <c r="BE152" i="4"/>
  <c r="BE156" i="4"/>
  <c r="BE165" i="4"/>
  <c r="BE193" i="4"/>
  <c r="J119" i="3"/>
  <c r="BE152" i="3"/>
  <c r="BK146" i="2"/>
  <c r="J146" i="2"/>
  <c r="J97" i="2"/>
  <c r="BE131" i="3"/>
  <c r="BE141" i="3"/>
  <c r="BE149" i="3"/>
  <c r="BE161" i="3"/>
  <c r="BE153" i="3"/>
  <c r="BE156" i="3"/>
  <c r="BE175" i="3"/>
  <c r="E85" i="3"/>
  <c r="BE138" i="3"/>
  <c r="BE166" i="3"/>
  <c r="BE155" i="3"/>
  <c r="BE162" i="3"/>
  <c r="BE168" i="3"/>
  <c r="BE170" i="3"/>
  <c r="BE140" i="3"/>
  <c r="BE160" i="3"/>
  <c r="BE167" i="3"/>
  <c r="BE171" i="3"/>
  <c r="BE176" i="3"/>
  <c r="BE179" i="3"/>
  <c r="BE145" i="3"/>
  <c r="BE148" i="3"/>
  <c r="BE181" i="3"/>
  <c r="BE139" i="3"/>
  <c r="BE147" i="3"/>
  <c r="BE182" i="3"/>
  <c r="F122" i="3"/>
  <c r="BE129" i="3"/>
  <c r="BE133" i="3"/>
  <c r="BE143" i="3"/>
  <c r="BE157" i="3"/>
  <c r="BE163" i="3"/>
  <c r="BE172" i="3"/>
  <c r="BE174" i="3"/>
  <c r="BE135" i="3"/>
  <c r="BE165" i="3"/>
  <c r="BE137" i="3"/>
  <c r="BE169" i="3"/>
  <c r="BE164" i="3"/>
  <c r="BE146" i="3"/>
  <c r="BE150" i="3"/>
  <c r="BE158" i="3"/>
  <c r="BE128" i="3"/>
  <c r="BE169" i="2"/>
  <c r="BE202" i="2"/>
  <c r="BE235" i="2"/>
  <c r="BE296" i="2"/>
  <c r="BE340" i="2"/>
  <c r="BE378" i="2"/>
  <c r="BE510" i="2"/>
  <c r="BE548" i="2"/>
  <c r="BE579" i="2"/>
  <c r="BE595" i="2"/>
  <c r="BE647" i="2"/>
  <c r="BE714" i="2"/>
  <c r="BE727" i="2"/>
  <c r="BE732" i="2"/>
  <c r="BE737" i="2"/>
  <c r="BE824" i="2"/>
  <c r="BE845" i="2"/>
  <c r="BC95" i="1"/>
  <c r="J139" i="2"/>
  <c r="BE233" i="2"/>
  <c r="BE274" i="2"/>
  <c r="BE275" i="2"/>
  <c r="BE292" i="2"/>
  <c r="BE315" i="2"/>
  <c r="BE327" i="2"/>
  <c r="BE358" i="2"/>
  <c r="BE382" i="2"/>
  <c r="BE394" i="2"/>
  <c r="BE401" i="2"/>
  <c r="BE424" i="2"/>
  <c r="BE466" i="2"/>
  <c r="BE483" i="2"/>
  <c r="BE508" i="2"/>
  <c r="BE519" i="2"/>
  <c r="BE575" i="2"/>
  <c r="BE578" i="2"/>
  <c r="BE582" i="2"/>
  <c r="BE586" i="2"/>
  <c r="BE654" i="2"/>
  <c r="BE672" i="2"/>
  <c r="BE676" i="2"/>
  <c r="BE681" i="2"/>
  <c r="BE684" i="2"/>
  <c r="BE686" i="2"/>
  <c r="BE689" i="2"/>
  <c r="BE691" i="2"/>
  <c r="BE700" i="2"/>
  <c r="BE703" i="2"/>
  <c r="BE717" i="2"/>
  <c r="BE718" i="2"/>
  <c r="BE719" i="2"/>
  <c r="BE722" i="2"/>
  <c r="BE723" i="2"/>
  <c r="BE736" i="2"/>
  <c r="BE782" i="2"/>
  <c r="BE803" i="2"/>
  <c r="BE805" i="2"/>
  <c r="BE819" i="2"/>
  <c r="BE821" i="2"/>
  <c r="BE823" i="2"/>
  <c r="E85" i="2"/>
  <c r="BE178" i="2"/>
  <c r="BE185" i="2"/>
  <c r="BE227" i="2"/>
  <c r="BE230" i="2"/>
  <c r="BE231" i="2"/>
  <c r="BE234" i="2"/>
  <c r="BE253" i="2"/>
  <c r="BE323" i="2"/>
  <c r="BE345" i="2"/>
  <c r="BE364" i="2"/>
  <c r="BE367" i="2"/>
  <c r="BE390" i="2"/>
  <c r="BE469" i="2"/>
  <c r="BE476" i="2"/>
  <c r="BE489" i="2"/>
  <c r="BE536" i="2"/>
  <c r="BE554" i="2"/>
  <c r="BE556" i="2"/>
  <c r="BE594" i="2"/>
  <c r="BE622" i="2"/>
  <c r="BE643" i="2"/>
  <c r="BE680" i="2"/>
  <c r="BE698" i="2"/>
  <c r="BE774" i="2"/>
  <c r="BE807" i="2"/>
  <c r="BE829" i="2"/>
  <c r="BE861" i="2"/>
  <c r="BE862" i="2"/>
  <c r="BE311" i="2"/>
  <c r="BE344" i="2"/>
  <c r="BE357" i="2"/>
  <c r="BE363" i="2"/>
  <c r="BE376" i="2"/>
  <c r="BE388" i="2"/>
  <c r="BE395" i="2"/>
  <c r="BE417" i="2"/>
  <c r="BE450" i="2"/>
  <c r="BE463" i="2"/>
  <c r="BE472" i="2"/>
  <c r="BE503" i="2"/>
  <c r="BE534" i="2"/>
  <c r="BE538" i="2"/>
  <c r="BE568" i="2"/>
  <c r="BE601" i="2"/>
  <c r="BE633" i="2"/>
  <c r="BE651" i="2"/>
  <c r="AW95" i="1"/>
  <c r="BE159" i="2"/>
  <c r="BE172" i="2"/>
  <c r="BE188" i="2"/>
  <c r="BE195" i="2"/>
  <c r="BE210" i="2"/>
  <c r="BE220" i="2"/>
  <c r="BE270" i="2"/>
  <c r="BE305" i="2"/>
  <c r="BE362" i="2"/>
  <c r="BE368" i="2"/>
  <c r="BE447" i="2"/>
  <c r="BE458" i="2"/>
  <c r="BE460" i="2"/>
  <c r="BE493" i="2"/>
  <c r="BE495" i="2"/>
  <c r="BE530" i="2"/>
  <c r="BE564" i="2"/>
  <c r="BE565" i="2"/>
  <c r="BE566" i="2"/>
  <c r="BE576" i="2"/>
  <c r="BE587" i="2"/>
  <c r="BE616" i="2"/>
  <c r="BE620" i="2"/>
  <c r="BE625" i="2"/>
  <c r="BE663" i="2"/>
  <c r="BE665" i="2"/>
  <c r="BE671" i="2"/>
  <c r="BE688" i="2"/>
  <c r="BE694" i="2"/>
  <c r="BE710" i="2"/>
  <c r="BE713" i="2"/>
  <c r="BE721" i="2"/>
  <c r="BE734" i="2"/>
  <c r="BE742" i="2"/>
  <c r="BE753" i="2"/>
  <c r="BE786" i="2"/>
  <c r="BE798" i="2"/>
  <c r="BE802" i="2"/>
  <c r="BE826" i="2"/>
  <c r="BE830" i="2"/>
  <c r="BE835" i="2"/>
  <c r="BE852" i="2"/>
  <c r="BE854" i="2"/>
  <c r="BE864" i="2"/>
  <c r="BE865" i="2"/>
  <c r="BE867" i="2"/>
  <c r="BE869" i="2"/>
  <c r="BE871" i="2"/>
  <c r="BE875" i="2"/>
  <c r="BE879" i="2"/>
  <c r="BE881" i="2"/>
  <c r="BE883" i="2"/>
  <c r="BE887" i="2"/>
  <c r="BE888" i="2"/>
  <c r="BE889" i="2"/>
  <c r="BE890" i="2"/>
  <c r="BB95" i="1"/>
  <c r="BE166" i="2"/>
  <c r="BE176" i="2"/>
  <c r="BE191" i="2"/>
  <c r="BE205" i="2"/>
  <c r="BE218" i="2"/>
  <c r="BE241" i="2"/>
  <c r="BE248" i="2"/>
  <c r="BE262" i="2"/>
  <c r="BE267" i="2"/>
  <c r="BE280" i="2"/>
  <c r="BE284" i="2"/>
  <c r="BE288" i="2"/>
  <c r="BE335" i="2"/>
  <c r="BE349" i="2"/>
  <c r="BE355" i="2"/>
  <c r="BE373" i="2"/>
  <c r="BE433" i="2"/>
  <c r="BE443" i="2"/>
  <c r="BE462" i="2"/>
  <c r="BE464" i="2"/>
  <c r="BE486" i="2"/>
  <c r="BE513" i="2"/>
  <c r="BE532" i="2"/>
  <c r="BE572" i="2"/>
  <c r="BE589" i="2"/>
  <c r="BE605" i="2"/>
  <c r="BE613" i="2"/>
  <c r="BE660" i="2"/>
  <c r="BE709" i="2"/>
  <c r="BE715" i="2"/>
  <c r="BE768" i="2"/>
  <c r="BE778" i="2"/>
  <c r="BE804" i="2"/>
  <c r="BE810" i="2"/>
  <c r="BE813" i="2"/>
  <c r="BE822" i="2"/>
  <c r="BE825" i="2"/>
  <c r="BE850" i="2"/>
  <c r="BE857" i="2"/>
  <c r="F92" i="2"/>
  <c r="BE148" i="2"/>
  <c r="BE153" i="2"/>
  <c r="BE175" i="2"/>
  <c r="BE194" i="2"/>
  <c r="BE206" i="2"/>
  <c r="BE243" i="2"/>
  <c r="BE256" i="2"/>
  <c r="BE300" i="2"/>
  <c r="BE319" i="2"/>
  <c r="BE338" i="2"/>
  <c r="BE354" i="2"/>
  <c r="BE359" i="2"/>
  <c r="BE375" i="2"/>
  <c r="BE377" i="2"/>
  <c r="BE379" i="2"/>
  <c r="BE393" i="2"/>
  <c r="BE400" i="2"/>
  <c r="BE412" i="2"/>
  <c r="BE440" i="2"/>
  <c r="BE501" i="2"/>
  <c r="BE527" i="2"/>
  <c r="BE551" i="2"/>
  <c r="BE560" i="2"/>
  <c r="BE583" i="2"/>
  <c r="BE598" i="2"/>
  <c r="BE610" i="2"/>
  <c r="BE611" i="2"/>
  <c r="BE645" i="2"/>
  <c r="BE656" i="2"/>
  <c r="BE667" i="2"/>
  <c r="BE668" i="2"/>
  <c r="BE678" i="2"/>
  <c r="BE711" i="2"/>
  <c r="BE748" i="2"/>
  <c r="BE756" i="2"/>
  <c r="BE760" i="2"/>
  <c r="BE840" i="2"/>
  <c r="BE856" i="2"/>
  <c r="BE859" i="2"/>
  <c r="BE199" i="2"/>
  <c r="BE237" i="2"/>
  <c r="BE250" i="2"/>
  <c r="BE336" i="2"/>
  <c r="BE341" i="2"/>
  <c r="BE342" i="2"/>
  <c r="BE352" i="2"/>
  <c r="BE374" i="2"/>
  <c r="BE407" i="2"/>
  <c r="BE446" i="2"/>
  <c r="BE455" i="2"/>
  <c r="BE461" i="2"/>
  <c r="BE516" i="2"/>
  <c r="BE523" i="2"/>
  <c r="BE597" i="2"/>
  <c r="BE630" i="2"/>
  <c r="BE639" i="2"/>
  <c r="BE666" i="2"/>
  <c r="BE669" i="2"/>
  <c r="BE670" i="2"/>
  <c r="BE673" i="2"/>
  <c r="BE682" i="2"/>
  <c r="BE712" i="2"/>
  <c r="BE716" i="2"/>
  <c r="BE729" i="2"/>
  <c r="BE730" i="2"/>
  <c r="BE800" i="2"/>
  <c r="BE833" i="2"/>
  <c r="BE860" i="2"/>
  <c r="BE891" i="2"/>
  <c r="BE154" i="2"/>
  <c r="BE214" i="2"/>
  <c r="BE236" i="2"/>
  <c r="BE245" i="2"/>
  <c r="BE259" i="2"/>
  <c r="BE298" i="2"/>
  <c r="BE307" i="2"/>
  <c r="BE347" i="2"/>
  <c r="BE351" i="2"/>
  <c r="BE389" i="2"/>
  <c r="BE396" i="2"/>
  <c r="BE421" i="2"/>
  <c r="BE437" i="2"/>
  <c r="BE457" i="2"/>
  <c r="BE480" i="2"/>
  <c r="BE497" i="2"/>
  <c r="BE544" i="2"/>
  <c r="BE562" i="2"/>
  <c r="BE571" i="2"/>
  <c r="BE592" i="2"/>
  <c r="BE636" i="2"/>
  <c r="BE658" i="2"/>
  <c r="BE679" i="2"/>
  <c r="BD95" i="1"/>
  <c r="F35" i="3"/>
  <c r="BB96" i="1"/>
  <c r="F35" i="6"/>
  <c r="BB99" i="1"/>
  <c r="F36" i="4"/>
  <c r="BC97" i="1"/>
  <c r="F34" i="2"/>
  <c r="F34" i="4"/>
  <c r="BA97" i="1"/>
  <c r="F37" i="3"/>
  <c r="BD96" i="1"/>
  <c r="F34" i="6"/>
  <c r="BA99" i="1"/>
  <c r="F34" i="3"/>
  <c r="BA96" i="1"/>
  <c r="J34" i="6"/>
  <c r="AW99" i="1"/>
  <c r="J34" i="3"/>
  <c r="AW96" i="1"/>
  <c r="F37" i="6"/>
  <c r="BD99" i="1"/>
  <c r="F36" i="5"/>
  <c r="BC98" i="1"/>
  <c r="J34" i="7"/>
  <c r="AW100" i="1"/>
  <c r="F35" i="5"/>
  <c r="BB98" i="1"/>
  <c r="F34" i="7"/>
  <c r="BA100" i="1"/>
  <c r="J34" i="4"/>
  <c r="AW97" i="1"/>
  <c r="J34" i="5"/>
  <c r="AW98" i="1"/>
  <c r="F36" i="7"/>
  <c r="BC100" i="1"/>
  <c r="F35" i="4"/>
  <c r="BB97" i="1"/>
  <c r="F37" i="4"/>
  <c r="BD97" i="1"/>
  <c r="F37" i="5"/>
  <c r="BD98" i="1"/>
  <c r="F35" i="7"/>
  <c r="BB100" i="1"/>
  <c r="F36" i="3"/>
  <c r="BC96" i="1"/>
  <c r="F36" i="6"/>
  <c r="BC99" i="1"/>
  <c r="F34" i="5"/>
  <c r="BA98" i="1"/>
  <c r="F37" i="7"/>
  <c r="BD100" i="1"/>
  <c r="T132" i="4" l="1"/>
  <c r="T128" i="4"/>
  <c r="R467" i="2"/>
  <c r="R129" i="6"/>
  <c r="P129" i="6"/>
  <c r="AU99" i="1"/>
  <c r="T130" i="6"/>
  <c r="T129" i="6"/>
  <c r="P126" i="3"/>
  <c r="P125" i="3"/>
  <c r="AU96" i="1"/>
  <c r="R124" i="5"/>
  <c r="R123" i="5"/>
  <c r="P467" i="2"/>
  <c r="P146" i="2"/>
  <c r="P145" i="2"/>
  <c r="AU95" i="1"/>
  <c r="P132" i="4"/>
  <c r="P128" i="4"/>
  <c r="AU97" i="1"/>
  <c r="T467" i="2"/>
  <c r="T126" i="3"/>
  <c r="T125" i="3"/>
  <c r="T124" i="5"/>
  <c r="T123" i="5"/>
  <c r="T146" i="2"/>
  <c r="T145" i="2"/>
  <c r="BK254" i="6"/>
  <c r="J254" i="6"/>
  <c r="J106" i="6"/>
  <c r="R146" i="2"/>
  <c r="R145" i="2"/>
  <c r="BK177" i="3"/>
  <c r="J177" i="3"/>
  <c r="J103" i="3"/>
  <c r="R132" i="4"/>
  <c r="R128" i="4"/>
  <c r="BA95" i="1"/>
  <c r="BK467" i="2"/>
  <c r="J467" i="2"/>
  <c r="J108" i="2"/>
  <c r="BK177" i="5"/>
  <c r="J177" i="5"/>
  <c r="J100" i="5"/>
  <c r="BK123" i="7"/>
  <c r="J123" i="7"/>
  <c r="J97" i="7"/>
  <c r="BK226" i="7"/>
  <c r="J226" i="7"/>
  <c r="J100" i="7"/>
  <c r="BK129" i="6"/>
  <c r="J129" i="6"/>
  <c r="J96" i="6"/>
  <c r="BK128" i="4"/>
  <c r="J128" i="4"/>
  <c r="J96" i="4"/>
  <c r="BK125" i="3"/>
  <c r="J125" i="3"/>
  <c r="BK145" i="2"/>
  <c r="J145" i="2"/>
  <c r="F33" i="2"/>
  <c r="AZ95" i="1"/>
  <c r="J33" i="2"/>
  <c r="AV95" i="1"/>
  <c r="AT95" i="1"/>
  <c r="J30" i="2"/>
  <c r="AG95" i="1"/>
  <c r="J33" i="4"/>
  <c r="AV97" i="1"/>
  <c r="AT97" i="1"/>
  <c r="BA94" i="1"/>
  <c r="AW94" i="1"/>
  <c r="AK30" i="1"/>
  <c r="J33" i="3"/>
  <c r="AV96" i="1"/>
  <c r="AT96" i="1"/>
  <c r="F33" i="6"/>
  <c r="AZ99" i="1"/>
  <c r="J30" i="3"/>
  <c r="AG96" i="1"/>
  <c r="F33" i="4"/>
  <c r="AZ97" i="1"/>
  <c r="BB94" i="1"/>
  <c r="W31" i="1"/>
  <c r="F33" i="3"/>
  <c r="AZ96" i="1"/>
  <c r="J33" i="6"/>
  <c r="AV99" i="1"/>
  <c r="AT99" i="1"/>
  <c r="F33" i="5"/>
  <c r="AZ98" i="1"/>
  <c r="BD94" i="1"/>
  <c r="W33" i="1"/>
  <c r="J33" i="5"/>
  <c r="AV98" i="1"/>
  <c r="AT98" i="1"/>
  <c r="BC94" i="1"/>
  <c r="AY94" i="1"/>
  <c r="J33" i="7"/>
  <c r="AV100" i="1"/>
  <c r="AT100" i="1"/>
  <c r="F33" i="7"/>
  <c r="AZ100" i="1"/>
  <c r="BK123" i="5" l="1"/>
  <c r="J123" i="5"/>
  <c r="J96" i="5"/>
  <c r="BK122" i="7"/>
  <c r="J122" i="7"/>
  <c r="J96" i="7"/>
  <c r="AN96" i="1"/>
  <c r="J96" i="3"/>
  <c r="AN95" i="1"/>
  <c r="J96" i="2"/>
  <c r="J39" i="3"/>
  <c r="J39" i="2"/>
  <c r="AU94" i="1"/>
  <c r="AZ94" i="1"/>
  <c r="W29" i="1"/>
  <c r="J30" i="4"/>
  <c r="AG97" i="1"/>
  <c r="AN97" i="1"/>
  <c r="AX94" i="1"/>
  <c r="J30" i="6"/>
  <c r="AG99" i="1"/>
  <c r="AN99" i="1"/>
  <c r="W30" i="1"/>
  <c r="W32" i="1"/>
  <c r="J39" i="6" l="1"/>
  <c r="J39" i="4"/>
  <c r="J30" i="7"/>
  <c r="AG100" i="1"/>
  <c r="J30" i="5"/>
  <c r="AG98" i="1"/>
  <c r="AN98" i="1"/>
  <c r="AV94" i="1"/>
  <c r="AK29" i="1"/>
  <c r="J39" i="5" l="1"/>
  <c r="J39" i="7"/>
  <c r="AN100" i="1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<sst xmlns="http://schemas.openxmlformats.org/spreadsheetml/2006/main" count="15214" uniqueCount="2698">
  <si>
    <t>Export Komplet</t>
  </si>
  <si>
    <t/>
  </si>
  <si>
    <t>2.0</t>
  </si>
  <si>
    <t>ZAMOK</t>
  </si>
  <si>
    <t>False</t>
  </si>
  <si>
    <t>{12b5c1af-a2a2-429b-9205-bb51499159f0}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</si>
  <si>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</si>
  <si>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</si>
  <si>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</si>
  <si>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</si>
  <si>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</si>
  <si>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</si>
  <si>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</si>
  <si>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</si>
  <si>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24_005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</si>
  <si>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</si>
  <si>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</si>
  <si>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Enviromentální učebna Ekocentrum SO-01</t>
  </si>
  <si>
    <t>KSO:</t>
  </si>
  <si>
    <t>CC-CZ:</t>
  </si>
  <si>
    <t>Místo:</t>
  </si>
  <si>
    <t>Klášterní 1418, 363 01 Ostrov</t>
  </si>
  <si>
    <t>Datum:</t>
  </si>
  <si>
    <t>19. 4. 2024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</si>
  <si>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</si>
  <si>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</si>
  <si>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</si>
  <si>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</si>
  <si>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</si>
  <si>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</si>
  <si>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</si>
  <si>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</si>
  <si>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</si>
  <si>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FJ atelier</t>
  </si>
  <si>
    <t>True</t>
  </si>
  <si>
    <t>Zpracovatel:</t>
  </si>
  <si>
    <t>87260492</t>
  </si>
  <si>
    <t>Michal Jung</t>
  </si>
  <si>
    <t>CZ7912032227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</si>
  <si>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</si>
  <si>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</si>
  <si>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</si>
  <si>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</si>
  <si>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</si>
  <si>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</si>
  <si>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</si>
  <si>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</si>
  <si>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</si>
  <si>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</si>
  <si>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</si>
  <si>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</si>
  <si>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</si>
  <si>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</si>
  <si>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</si>
  <si>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</si>
  <si>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</si>
  <si>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</si>
  <si>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</si>
  <si>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</si>
  <si>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</si>
  <si>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</si>
  <si>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</si>
  <si>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</si>
  <si>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</si>
  <si>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</si>
  <si>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</si>
  <si>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</si>
  <si>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</si>
  <si>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</si>
  <si>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</si>
  <si>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</si>
  <si>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</si>
  <si>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</si>
  <si>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</si>
  <si>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</si>
  <si>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</si>
  <si>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</si>
  <si>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</si>
  <si>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</si>
  <si>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</si>
  <si>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</si>
  <si>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</si>
  <si>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</si>
  <si>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</si>
  <si>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</si>
  <si>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</si>
  <si>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Stavební část</t>
  </si>
  <si>
    <t>STA</t>
  </si>
  <si>
    <t>1</t>
  </si>
  <si>
    <t>{9ceb200e-53b7-4324-9712-e47e0e6624b3}</t>
  </si>
  <si>
    <t>2</t>
  </si>
  <si>
    <t>D.1.4.1.</t>
  </si>
  <si>
    <t>Zdravotechnika</t>
  </si>
  <si>
    <t>{4ec66765-a86c-4d22-b867-c6b9aa8c0b08}</t>
  </si>
  <si>
    <t>D.1.4.2.</t>
  </si>
  <si>
    <t>Vytápění a chlazení</t>
  </si>
  <si>
    <t>{d51e04da-35a7-48a5-ad51-51dd4366627e}</t>
  </si>
  <si>
    <t>D.1.4.3.</t>
  </si>
  <si>
    <t>Vzduchotechnika</t>
  </si>
  <si>
    <t>{ee97e505-92e8-4046-baf7-00bda10074c0}</t>
  </si>
  <si>
    <t>D.1.4.4.</t>
  </si>
  <si>
    <t>Silnoproud</t>
  </si>
  <si>
    <t>{9ff245f8-0c92-4bf8-bb8a-9584aca981ff}</t>
  </si>
  <si>
    <t>D.1.4.5.</t>
  </si>
  <si>
    <t>Slaboproud</t>
  </si>
  <si>
    <t>{774cdfe8-4c6d-406e-95cb-773ab613a7c6}</t>
  </si>
  <si>
    <t>KRYCÍ LIST SOUPISU PRACÍ</t>
  </si>
  <si>
    <t>Objekt:</t>
  </si>
  <si>
    <t>D.1.1.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</si>
  <si>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</si>
  <si>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</si>
  <si>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</si>
  <si>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</si>
  <si>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</si>
  <si>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</si>
  <si>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</si>
  <si>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</si>
  <si>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</si>
  <si>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</si>
  <si>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</si>
  <si>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</si>
  <si>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</si>
  <si>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</si>
  <si>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  9L - Lešení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</si>
  <si>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</si>
  <si>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</si>
  <si>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</si>
  <si>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</si>
  <si>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</si>
  <si>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</si>
  <si>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721 - Zdravotechnika - vnitřní kanalizace</t>
  </si>
  <si>
    <t xml:space="preserve">    725 - Zdravotechnika - zařizovací předměty</t>
  </si>
  <si>
    <t xml:space="preserve">    741 - Elektroinstalace - nepřímé LED osvětlení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</si>
  <si>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</si>
  <si>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</si>
  <si>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</si>
  <si>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</si>
  <si>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</si>
  <si>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</si>
  <si>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</si>
  <si>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</si>
  <si>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</si>
  <si>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</si>
  <si>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</si>
  <si>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</si>
  <si>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</si>
  <si>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</si>
  <si>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</si>
  <si>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</si>
  <si>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</si>
  <si>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</si>
  <si>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</si>
  <si>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</si>
  <si>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</si>
  <si>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</si>
  <si>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</si>
  <si>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</si>
  <si>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</si>
  <si>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</si>
  <si>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</si>
  <si>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</si>
  <si>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122251302</t>
  </si>
  <si>
    <t>Odkopávky a prokopávky nezapažené v hornině třídy těžitelnosti I skupiny 3 objem do 50 m3 strojně v omezeném prostoru</t>
  </si>
  <si>
    <t>m3</t>
  </si>
  <si>
    <t>CS ÚRS 2024 01</t>
  </si>
  <si>
    <t>4</t>
  </si>
  <si>
    <t>1933725617</t>
  </si>
  <si>
    <t>VV</t>
  </si>
  <si>
    <t>19*3,2*0,3 "prostor pod voliérami"</t>
  </si>
  <si>
    <t>15,4*2,9*0,3 "spojovací chodba"</t>
  </si>
  <si>
    <t>9,02*0,3 "venkovní sklad"</t>
  </si>
  <si>
    <t>Součet</t>
  </si>
  <si>
    <t>129001101</t>
  </si>
  <si>
    <t>Příplatek za ztížení odkopávky nebo prokopávky v blízkosti inženýrských sítí</t>
  </si>
  <si>
    <t>1177458732</t>
  </si>
  <si>
    <t>3</t>
  </si>
  <si>
    <t>129951123</t>
  </si>
  <si>
    <t>Bourání zdiva z ŽB nebo předpjatého betonu v odkopávkách nebo prokopávkách strojně</t>
  </si>
  <si>
    <t>753540819</t>
  </si>
  <si>
    <t>16,52*0,5 "pasy pod voliérami"</t>
  </si>
  <si>
    <t>1,20*0,8 "bourání jezírka"</t>
  </si>
  <si>
    <t>1,21*0,8 "betonová šachta"</t>
  </si>
  <si>
    <t>131213702</t>
  </si>
  <si>
    <t>Hloubení nezapažených jam v nesoudržných horninách třídy těžitelnosti I skupiny 3 ručně</t>
  </si>
  <si>
    <t>616590386</t>
  </si>
  <si>
    <t>(0,5*0,5*0,9)*5"patky"</t>
  </si>
  <si>
    <t>12,2*0,3*0,9 "pasy propojovací chodba"</t>
  </si>
  <si>
    <t>3,28*0,59*0,9 "pas spojovací chodba pod stěnu"</t>
  </si>
  <si>
    <t>0,3*0,8*4 "dešťová kanalizace"</t>
  </si>
  <si>
    <t>1,1*1,9*1,2 "základ pro tepelné čerpadlo"</t>
  </si>
  <si>
    <t>5</t>
  </si>
  <si>
    <t>133212811</t>
  </si>
  <si>
    <t>Hloubení nezapažených šachet v hornině třídy těžitelnosti I skupiny 3 plocha výkopu do 4 m2 ručně</t>
  </si>
  <si>
    <t>1038951689</t>
  </si>
  <si>
    <t>(0,6*0,6*3,14)*1*2 "dešťová kanalizace"</t>
  </si>
  <si>
    <t>6</t>
  </si>
  <si>
    <t>162251102</t>
  </si>
  <si>
    <t>Vodorovné přemístění přes 20 do 50 m výkopku/sypaniny z horniny třídy těžitelnosti I skupiny 1 až 3</t>
  </si>
  <si>
    <t>-194577354</t>
  </si>
  <si>
    <t>34,344+7,121+2,261</t>
  </si>
  <si>
    <t>7</t>
  </si>
  <si>
    <t>171111113</t>
  </si>
  <si>
    <t>Uložení sypaniny z hornin nesoudržných a soudržných střídavě do násypů zhutněných ručně</t>
  </si>
  <si>
    <t>2119503816</t>
  </si>
  <si>
    <t>8</t>
  </si>
  <si>
    <t>171152501</t>
  </si>
  <si>
    <t>Zhutnění podloží z hornin soudržných nebo nesoudržných pod násypy</t>
  </si>
  <si>
    <t>m2</t>
  </si>
  <si>
    <t>187675270</t>
  </si>
  <si>
    <t>9</t>
  </si>
  <si>
    <t>181351003</t>
  </si>
  <si>
    <t>Rozprostření ornice tl vrstvy do 200 mm pl do 100 m2 v rovině nebo ve svahu do 1:5 strojně</t>
  </si>
  <si>
    <t>507888808</t>
  </si>
  <si>
    <t>Zakládání</t>
  </si>
  <si>
    <t>10</t>
  </si>
  <si>
    <t>271532212</t>
  </si>
  <si>
    <t>Podsyp pod základové konstrukce se zhutněním z hrubého kameniva frakce 16 až 32 mm</t>
  </si>
  <si>
    <t>-1268247670</t>
  </si>
  <si>
    <t>(0,5*0,5*0,2)*5"patky"</t>
  </si>
  <si>
    <t>12,2*0,3*0,2 "pasy propojovací chodba"</t>
  </si>
  <si>
    <t>3,28*0,59*0,2 "pas spojovací chodba pod stěnu"</t>
  </si>
  <si>
    <t>31,92*0,2 "základová deska"</t>
  </si>
  <si>
    <t>1,1*1,9*0,2 "základ pro tepelné čerpadlo"</t>
  </si>
  <si>
    <t>11</t>
  </si>
  <si>
    <t>273322511</t>
  </si>
  <si>
    <t>Základové desky ze ŽB se zvýšenými nároky na prostředí tř. C 25/30</t>
  </si>
  <si>
    <t>-1564367315</t>
  </si>
  <si>
    <t>0,15*15,5*2,53</t>
  </si>
  <si>
    <t>273351121</t>
  </si>
  <si>
    <t>Zřízení bednění základových desek</t>
  </si>
  <si>
    <t>-303198680</t>
  </si>
  <si>
    <t>0,3*(3,28+12,22)</t>
  </si>
  <si>
    <t>13</t>
  </si>
  <si>
    <t>273351122</t>
  </si>
  <si>
    <t>Odstranění bednění základových desek</t>
  </si>
  <si>
    <t>1836618408</t>
  </si>
  <si>
    <t>14</t>
  </si>
  <si>
    <t>273362021</t>
  </si>
  <si>
    <t>Výztuž základových desek svařovanými sítěmi Kari</t>
  </si>
  <si>
    <t>t</t>
  </si>
  <si>
    <t>844863493</t>
  </si>
  <si>
    <t>15</t>
  </si>
  <si>
    <t>274322511</t>
  </si>
  <si>
    <t>Základové pasy ze ŽB se zvýšenými nároky na prostředí tř. C 25/30</t>
  </si>
  <si>
    <t>-1942549245</t>
  </si>
  <si>
    <t>12,2*0,3*0,7 "pasy propojovací chodba"</t>
  </si>
  <si>
    <t>3,28*0,59*0,7 "pas spojovací chodba pod stěnu"</t>
  </si>
  <si>
    <t>16</t>
  </si>
  <si>
    <t>274351121</t>
  </si>
  <si>
    <t>Zřízení bednění základových pasů rovného</t>
  </si>
  <si>
    <t>-621532761</t>
  </si>
  <si>
    <t>(0,3*(3,28+12,22))*2</t>
  </si>
  <si>
    <t>17</t>
  </si>
  <si>
    <t>274351122</t>
  </si>
  <si>
    <t>Odstranění bednění základových pasů rovného</t>
  </si>
  <si>
    <t>-1228930534</t>
  </si>
  <si>
    <t>18</t>
  </si>
  <si>
    <t>274362021</t>
  </si>
  <si>
    <t>Výztuž základových pasů svařovanými sítěmi Kari</t>
  </si>
  <si>
    <t>769777744</t>
  </si>
  <si>
    <t>19</t>
  </si>
  <si>
    <t>275322511</t>
  </si>
  <si>
    <t>Základové patky ze ŽB se zvýšenými nároky na prostředí tř. C 25/30</t>
  </si>
  <si>
    <t>797299947</t>
  </si>
  <si>
    <t>(0,5*0,5*0,7)*5"patky"</t>
  </si>
  <si>
    <t>1,1*1,9*1,0 "základ pro tepelné čerpadlo"</t>
  </si>
  <si>
    <t>20</t>
  </si>
  <si>
    <t>275351121</t>
  </si>
  <si>
    <t>Zřízení bednění základových patek</t>
  </si>
  <si>
    <t>765753867</t>
  </si>
  <si>
    <t>(1,1*2+1,9*2)*0,3 "základ pro tepelné čerpadlo"</t>
  </si>
  <si>
    <t>(0,5+0,5+0,5*0,3)*5"patky"</t>
  </si>
  <si>
    <t>275351122</t>
  </si>
  <si>
    <t>Odstranění bednění základových patek</t>
  </si>
  <si>
    <t>2051346661</t>
  </si>
  <si>
    <t>22</t>
  </si>
  <si>
    <t>275362021</t>
  </si>
  <si>
    <t>Výztuž základových patek svařovanými sítěmi Kari</t>
  </si>
  <si>
    <t>-1437371323</t>
  </si>
  <si>
    <t>Svislé a kompletní konstrukce</t>
  </si>
  <si>
    <t>23</t>
  </si>
  <si>
    <t>310231055</t>
  </si>
  <si>
    <t>Zazdívka otvorů ve zdivu nadzákladovém pl přes 1 do 4 m2 cihlami děrovanými přes P10 do P15 tl 300 mm</t>
  </si>
  <si>
    <t>514497381</t>
  </si>
  <si>
    <t>33,6 "zazdívky obvodového zdiva"</t>
  </si>
  <si>
    <t>1,4*2,3 "zazdívka vnitřní nosné stěny č.m. 103/101"</t>
  </si>
  <si>
    <t>1,15*2,1 "zazdívka mezi 110/109"</t>
  </si>
  <si>
    <t>1,1*2,1 "zazdívka mezi 109/108"</t>
  </si>
  <si>
    <t>1,1*2,1 "zazdívka mezi 108/teraristikou"</t>
  </si>
  <si>
    <t>24</t>
  </si>
  <si>
    <t>311234061</t>
  </si>
  <si>
    <t>Zdivo jednovrstvé z cihel děrovaných přes P10 do P15 na maltu M5 tl 300 mm</t>
  </si>
  <si>
    <t>-1212319968</t>
  </si>
  <si>
    <t>3,2*2,6 "vyzdívka</t>
  </si>
  <si>
    <t>25</t>
  </si>
  <si>
    <t>311238939</t>
  </si>
  <si>
    <t>Založení zdiva z cihel děrovaných broušených na zakládací maltu tloušťky přes 300 do 380mm</t>
  </si>
  <si>
    <t>m</t>
  </si>
  <si>
    <t>548030318</t>
  </si>
  <si>
    <t>26</t>
  </si>
  <si>
    <t>313234111</t>
  </si>
  <si>
    <t>Zdivo obkladové z lícových cihel kotvených kotevními sponami pro vzduchovou mezeru dl. 240 mm (německý formát 240x115x71 mm) děrovaných</t>
  </si>
  <si>
    <t>1598422948</t>
  </si>
  <si>
    <t>28*1,2 'Přepočtené koeficientem množství</t>
  </si>
  <si>
    <t>27</t>
  </si>
  <si>
    <t>317121215-R</t>
  </si>
  <si>
    <t>Překlad železobetonový prefabrikovaný RZP 179/12/19 V</t>
  </si>
  <si>
    <t>kus</t>
  </si>
  <si>
    <t>38222561</t>
  </si>
  <si>
    <t>28</t>
  </si>
  <si>
    <t>317141445</t>
  </si>
  <si>
    <t>Překlad plochý z pórobetonu š 150 mm dl přes 1800 do 2000 mm</t>
  </si>
  <si>
    <t>1651222493</t>
  </si>
  <si>
    <t>29</t>
  </si>
  <si>
    <t>317142422</t>
  </si>
  <si>
    <t>Překlad nenosný pórobetonový š 100 mm v do 250 mm na tenkovrstvou maltu dl přes 1000 do 1250 mm</t>
  </si>
  <si>
    <t>1584027681</t>
  </si>
  <si>
    <t>30</t>
  </si>
  <si>
    <t>317142426</t>
  </si>
  <si>
    <t>Překlad nenosný pórobetonový š 100 mm v do 250 mm na tenkovrstvou maltu dl přes 1500 do 2000 mm</t>
  </si>
  <si>
    <t>661146246</t>
  </si>
  <si>
    <t>31</t>
  </si>
  <si>
    <t>317941121</t>
  </si>
  <si>
    <t>Osazování ocelových válcovaných nosníků na zdivu I, IE, U, UE nebo L do č. 12 nebo výšky do 120 mm</t>
  </si>
  <si>
    <t>-340623038</t>
  </si>
  <si>
    <t>(3,95*8,42*4)/1000 "nosník P2"</t>
  </si>
  <si>
    <t>(1,8*9,49*2)/1000 "nosník P3"</t>
  </si>
  <si>
    <t>32</t>
  </si>
  <si>
    <t>M</t>
  </si>
  <si>
    <t>13010712</t>
  </si>
  <si>
    <t>ocel profilová jakost S235JR (11 375) průřez I (IPN) 100</t>
  </si>
  <si>
    <t>-218253492</t>
  </si>
  <si>
    <t>33</t>
  </si>
  <si>
    <t>13010438</t>
  </si>
  <si>
    <t>úhelník ocelový rovnostranný jakost S235JR (11 375) 100x100x6mm</t>
  </si>
  <si>
    <t>-657768197</t>
  </si>
  <si>
    <t>34</t>
  </si>
  <si>
    <t>317941123</t>
  </si>
  <si>
    <t>Osazování ocelových válcovaných nosníků na zdivu I, IE, U, UE nebo L přes č. 14 do č. 22 nebo výšky do 220 mm</t>
  </si>
  <si>
    <t>937620661</t>
  </si>
  <si>
    <t>(5*22,12*2)/1000 "nosník P1"</t>
  </si>
  <si>
    <t>35</t>
  </si>
  <si>
    <t>13010720</t>
  </si>
  <si>
    <t>ocel profilová jakost S235JR (11 375) průřez I (IPN) 180</t>
  </si>
  <si>
    <t>713306548</t>
  </si>
  <si>
    <t>0,221*1,1 'Přepočtené koeficientem množství</t>
  </si>
  <si>
    <t>36</t>
  </si>
  <si>
    <t>342272225</t>
  </si>
  <si>
    <t>Příčka z pórobetonových hladkých tvárnic na tenkovrstvou maltu tl 100 mm</t>
  </si>
  <si>
    <t>-1214851200</t>
  </si>
  <si>
    <t>(7,42+4,1+1,8+1,8)*3,07</t>
  </si>
  <si>
    <t>37</t>
  </si>
  <si>
    <t>342272245</t>
  </si>
  <si>
    <t>Příčka z pórobetonových hladkých tvárnic na tenkovrstvou maltu tl 150 mm</t>
  </si>
  <si>
    <t>-1325246001</t>
  </si>
  <si>
    <t>(5+2,9+1)*3,07</t>
  </si>
  <si>
    <t>38</t>
  </si>
  <si>
    <t>342291121</t>
  </si>
  <si>
    <t>Ukotvení příček k cihelným konstrukcím plochými kotvami</t>
  </si>
  <si>
    <t>726575233</t>
  </si>
  <si>
    <t>13*3,07</t>
  </si>
  <si>
    <t>39</t>
  </si>
  <si>
    <t>346244381</t>
  </si>
  <si>
    <t>Plentování jednostranné v do 200 mm válcovaných nosníků cihlami</t>
  </si>
  <si>
    <t>-1856460177</t>
  </si>
  <si>
    <t>(3,95+3,95+5+5)*0,2</t>
  </si>
  <si>
    <t>40</t>
  </si>
  <si>
    <t>346272216</t>
  </si>
  <si>
    <t>Přizdívka z pórobetonových tvárnic tl 50 mm</t>
  </si>
  <si>
    <t>422551004</t>
  </si>
  <si>
    <t>2*1*1,3 "obezdívka konstrukce WC"</t>
  </si>
  <si>
    <t>1,9*1,3 "obezdívka pisoárů"</t>
  </si>
  <si>
    <t>Vodorovné konstrukce</t>
  </si>
  <si>
    <t>41</t>
  </si>
  <si>
    <t>417321414</t>
  </si>
  <si>
    <t>Ztužující pásy a věnce ze ŽB tř. C 20/25</t>
  </si>
  <si>
    <t>-869260150</t>
  </si>
  <si>
    <t>3,4*0,3*0,25</t>
  </si>
  <si>
    <t>42</t>
  </si>
  <si>
    <t>417351115</t>
  </si>
  <si>
    <t>Zřízení bednění ztužujících věnců</t>
  </si>
  <si>
    <t>-1077538294</t>
  </si>
  <si>
    <t>3,4*0,5*2</t>
  </si>
  <si>
    <t>0,5*0,3</t>
  </si>
  <si>
    <t>43</t>
  </si>
  <si>
    <t>417351116</t>
  </si>
  <si>
    <t>Odstranění bednění ztužujících věnců</t>
  </si>
  <si>
    <t>-751838803</t>
  </si>
  <si>
    <t>44</t>
  </si>
  <si>
    <t>417361821</t>
  </si>
  <si>
    <t>Výztuž ztužujících pásů a věnců betonářskou ocelí 10 505</t>
  </si>
  <si>
    <t>-571216350</t>
  </si>
  <si>
    <t>(0,89*3,5)/1000</t>
  </si>
  <si>
    <t>(0,22*20,7)/1000</t>
  </si>
  <si>
    <t>Komunikace pozemní</t>
  </si>
  <si>
    <t>45</t>
  </si>
  <si>
    <t>564730001</t>
  </si>
  <si>
    <t>Podklad z kameniva hrubého drceného vel. 8-16 mm plochy do 100 m2 tl 100 mm</t>
  </si>
  <si>
    <t>-1530271384</t>
  </si>
  <si>
    <t>2,6*3,33 "vstup učebna - skladba P3"</t>
  </si>
  <si>
    <t>1,2*1,1 "vstup spojovací chodba - skladba P3"</t>
  </si>
  <si>
    <t>46</t>
  </si>
  <si>
    <t>564760101</t>
  </si>
  <si>
    <t>Podklad z kameniva hrubého drceného vel. 16-32 mm plochy do 100 m2 tl 200 mm</t>
  </si>
  <si>
    <t>-887117287</t>
  </si>
  <si>
    <t>47</t>
  </si>
  <si>
    <t>591211111</t>
  </si>
  <si>
    <t>Kladení dlažby z kostek drobných z kamene do lože z kameniva těženého tl 50 mm</t>
  </si>
  <si>
    <t>447167897</t>
  </si>
  <si>
    <t>48</t>
  </si>
  <si>
    <t>58381004</t>
  </si>
  <si>
    <t>kostka štípaná dlažební mozaika žula 4/6 tř 1</t>
  </si>
  <si>
    <t>1925518278</t>
  </si>
  <si>
    <t>49</t>
  </si>
  <si>
    <t>596811120</t>
  </si>
  <si>
    <t>Kladení betonové dlažby komunikací pro pěší do lože z kameniva velikosti do 0,09 m2 pl do 50 m2</t>
  </si>
  <si>
    <t>1961268018</t>
  </si>
  <si>
    <t>P</t>
  </si>
  <si>
    <t>Poznámka k položce:_x000D_
VENKOVNÍ SKLAD</t>
  </si>
  <si>
    <t>50</t>
  </si>
  <si>
    <t>59246115</t>
  </si>
  <si>
    <t>dlažba betonová chodníková 300x300mm tl 32mm přírodní</t>
  </si>
  <si>
    <t>54659758</t>
  </si>
  <si>
    <t>10,44*1,03 'Přepočtené koeficientem množství</t>
  </si>
  <si>
    <t>51</t>
  </si>
  <si>
    <t>916231212</t>
  </si>
  <si>
    <t>Osazení chodníkového obrubníku betonového stojatého bez boční opěry do lože z betonu prostého</t>
  </si>
  <si>
    <t>-740716151</t>
  </si>
  <si>
    <t>2,6+3,33+2,6 "vstup učebna - skladba P3"</t>
  </si>
  <si>
    <t>1,2+1,1+1,2 "vstup spojovací chodba - skladba P3"</t>
  </si>
  <si>
    <t>48,2 "okapový chodníček"</t>
  </si>
  <si>
    <t>52</t>
  </si>
  <si>
    <t>59217018</t>
  </si>
  <si>
    <t>obrubník betonový chodníkový 1000x80x200mm</t>
  </si>
  <si>
    <t>-1290640975</t>
  </si>
  <si>
    <t>60,23*1,02 'Přepočtené koeficientem množství</t>
  </si>
  <si>
    <t>53</t>
  </si>
  <si>
    <t>637121113</t>
  </si>
  <si>
    <t>Okapový chodník z kačírku tl 200 mm s udusáním</t>
  </si>
  <si>
    <t>-802422211</t>
  </si>
  <si>
    <t>48,2*0,5</t>
  </si>
  <si>
    <t>Úpravy povrchů, podlahy a osazování výplní</t>
  </si>
  <si>
    <t>54</t>
  </si>
  <si>
    <t>612131121</t>
  </si>
  <si>
    <t>Penetrační disperzní nátěr vnitřních stěn nanášený ručně</t>
  </si>
  <si>
    <t>294742511</t>
  </si>
  <si>
    <t>(31,04+10,24+16,28+12,14+36,86+16,860+20,7)*2,8</t>
  </si>
  <si>
    <t>8,5*2,8 "část 101"</t>
  </si>
  <si>
    <t>55</t>
  </si>
  <si>
    <t>612142001</t>
  </si>
  <si>
    <t>Pletivo sklovláknité vnitřních stěn vtlačené do tmelu</t>
  </si>
  <si>
    <t>-230876691</t>
  </si>
  <si>
    <t>56</t>
  </si>
  <si>
    <t>612181001</t>
  </si>
  <si>
    <t>Sádrová stěrka tl.do 3 mm vnitřních stěn</t>
  </si>
  <si>
    <t>-311709474</t>
  </si>
  <si>
    <t>57</t>
  </si>
  <si>
    <t>612181011</t>
  </si>
  <si>
    <t>Příplatek k cenám za každý další 1 mm sádrové stěrky vnitřních stěn</t>
  </si>
  <si>
    <t>-197738266</t>
  </si>
  <si>
    <t>58</t>
  </si>
  <si>
    <t>612311111</t>
  </si>
  <si>
    <t>Vápenná omítka hrubá jednovrstvá zatřená vnitřních stěn nanášená ručně</t>
  </si>
  <si>
    <t>65251853</t>
  </si>
  <si>
    <t>1,4*2,3*2 "zazdívka vnitřní nosné stěny č.m. 103/101"</t>
  </si>
  <si>
    <t>1,15*2,1*2 "zazdívka mezi 110/109"</t>
  </si>
  <si>
    <t>3,2*2,6 "nová stěna"</t>
  </si>
  <si>
    <t>1,1*2,1*2"zazdívka mezi 108/teraristikou"</t>
  </si>
  <si>
    <t>59</t>
  </si>
  <si>
    <t>612311191</t>
  </si>
  <si>
    <t>Příplatek k vápenné omítce vnitřních stěn za každých dalších 5 mm tloušťky ručně</t>
  </si>
  <si>
    <t>-1612052556</t>
  </si>
  <si>
    <t>60</t>
  </si>
  <si>
    <t>621211021-R</t>
  </si>
  <si>
    <t>Montáž kontaktního zateplení vnějších stěn do mezery cihelné přizdívky</t>
  </si>
  <si>
    <t>-642424760</t>
  </si>
  <si>
    <t>33,6</t>
  </si>
  <si>
    <t>61</t>
  </si>
  <si>
    <t>28375937</t>
  </si>
  <si>
    <t>deska EPS 70 fasádní λ=0,039 tl 90mm</t>
  </si>
  <si>
    <t>320430204</t>
  </si>
  <si>
    <t>33,6*1,05 'Přepočtené koeficientem množství</t>
  </si>
  <si>
    <t>62</t>
  </si>
  <si>
    <t>622142001</t>
  </si>
  <si>
    <t>Sklovláknité pletivo vnějších stěn vtlačené do tmelu</t>
  </si>
  <si>
    <t>-945803948</t>
  </si>
  <si>
    <t>63</t>
  </si>
  <si>
    <t>622143001</t>
  </si>
  <si>
    <t>Montáž omítkových plastových nebo pozinkovaných soklových profilů</t>
  </si>
  <si>
    <t>797778535</t>
  </si>
  <si>
    <t>64</t>
  </si>
  <si>
    <t>55343012</t>
  </si>
  <si>
    <t>profil soklový Pz+PVC pro vnější omítky tl 20mm</t>
  </si>
  <si>
    <t>-1437036670</t>
  </si>
  <si>
    <t>10*1,05 'Přepočtené koeficientem množství</t>
  </si>
  <si>
    <t>65</t>
  </si>
  <si>
    <t>622143002</t>
  </si>
  <si>
    <t>Montáž omítkových plastových nebo pozinkovaných dilatačních profilů</t>
  </si>
  <si>
    <t>1049174128</t>
  </si>
  <si>
    <t>66</t>
  </si>
  <si>
    <t>28342204</t>
  </si>
  <si>
    <t>profil dilatační PVC s tkaninou pro omítky tl do 3mm dilatace do 10-25mm</t>
  </si>
  <si>
    <t>9333942</t>
  </si>
  <si>
    <t>6*1,05 'Přepočtené koeficientem množství</t>
  </si>
  <si>
    <t>67</t>
  </si>
  <si>
    <t>622211021</t>
  </si>
  <si>
    <t>Montáž kontaktního zateplení vnějších stěn lepením a mechanickým kotvením polystyrénových desek do betonu a zdiva tl přes 80 do 120 mm</t>
  </si>
  <si>
    <t>-748757773</t>
  </si>
  <si>
    <t>12,2*1</t>
  </si>
  <si>
    <t>68</t>
  </si>
  <si>
    <t>28376422</t>
  </si>
  <si>
    <t>deska XPS hrana polodrážková a hladký povrch 300kPA λ=0,035 tl 100mm</t>
  </si>
  <si>
    <t>1694423467</t>
  </si>
  <si>
    <t>12,2*1,05 'Přepočtené koeficientem množství</t>
  </si>
  <si>
    <t>69</t>
  </si>
  <si>
    <t>622211022</t>
  </si>
  <si>
    <t>Montáž kontaktního zateplení vnějších stěn lepením a mechanickým kotvením polystyrénových desek do pórobetonu tl přes 80 do 120 mm</t>
  </si>
  <si>
    <t>2039915472</t>
  </si>
  <si>
    <t>70</t>
  </si>
  <si>
    <t>28375938</t>
  </si>
  <si>
    <t>deska EPS 70 fasádní λ=0,039 tl 100mm</t>
  </si>
  <si>
    <t>306035478</t>
  </si>
  <si>
    <t>15*1,05 'Přepočtené koeficientem množství</t>
  </si>
  <si>
    <t>71</t>
  </si>
  <si>
    <t>622521032</t>
  </si>
  <si>
    <t>Tenkovrstvá silikátová zatíraná omítka zrnitost 3,0 mm vnějších stěn</t>
  </si>
  <si>
    <t>1539848245</t>
  </si>
  <si>
    <t>72</t>
  </si>
  <si>
    <t>622631001</t>
  </si>
  <si>
    <t>Spárování spárovací maltou vnějších pohledových ploch stěn z cihel</t>
  </si>
  <si>
    <t>337967270</t>
  </si>
  <si>
    <t>73</t>
  </si>
  <si>
    <t>629991001</t>
  </si>
  <si>
    <t>Zakrytí podélných ploch fólií volně položenou</t>
  </si>
  <si>
    <t>-660294795</t>
  </si>
  <si>
    <t>74</t>
  </si>
  <si>
    <t>629991011</t>
  </si>
  <si>
    <t>Zakrytí výplní otvorů a svislých ploch fólií přilepenou lepící páskou</t>
  </si>
  <si>
    <t>2102986794</t>
  </si>
  <si>
    <t>75</t>
  </si>
  <si>
    <t>631311115</t>
  </si>
  <si>
    <t>Mazanina tl přes 50 do 80 mm z betonu prostého bez zvýšených nároků na prostředí tř. C 20/25</t>
  </si>
  <si>
    <t>-115904577</t>
  </si>
  <si>
    <t>31,92+26,64+3,88+7,38+9,19+65,93</t>
  </si>
  <si>
    <t>76</t>
  </si>
  <si>
    <t>631319011</t>
  </si>
  <si>
    <t>Příplatek k mazanině tl přes 50 do 80 mm za přehlazení povrchu</t>
  </si>
  <si>
    <t>307040502</t>
  </si>
  <si>
    <t>77</t>
  </si>
  <si>
    <t>631362021</t>
  </si>
  <si>
    <t>Výztuž mazanin svařovanými sítěmi Kari</t>
  </si>
  <si>
    <t>-1276030425</t>
  </si>
  <si>
    <t>78</t>
  </si>
  <si>
    <t>635111421</t>
  </si>
  <si>
    <t>Doplnění násypů pod podlahy, mazaniny a dlažby pískem pl přes 2 m2</t>
  </si>
  <si>
    <t>-1278492088</t>
  </si>
  <si>
    <t>Poznámka k položce:_x000D_
PODLAHA VENKOVNÍ SKLAD</t>
  </si>
  <si>
    <t>Trubní vedení</t>
  </si>
  <si>
    <t>79</t>
  </si>
  <si>
    <t>894812261R</t>
  </si>
  <si>
    <t>Montáž včetně mataeriálů pro poklop revizní šachty zadlažďovací, uzamykatelný, vodotěsný a pachotěsný.</t>
  </si>
  <si>
    <t>76827986</t>
  </si>
  <si>
    <t>80</t>
  </si>
  <si>
    <t>55341454</t>
  </si>
  <si>
    <t>poklop šachtový nerezový zadlažďovací s vnitřní výztuží s těsněním zatížení C250 v 120mm rám 820x820mm vstup 700x700mm</t>
  </si>
  <si>
    <t>-1537921389</t>
  </si>
  <si>
    <t>Poznámka k položce:_x000D_
zadlažďovací, uzamykatelný, vodotěsný a pachotěsný</t>
  </si>
  <si>
    <t>3 "Z2; Z3; Z7"</t>
  </si>
  <si>
    <t>Ostatní konstrukce a práce, bourání</t>
  </si>
  <si>
    <t>81</t>
  </si>
  <si>
    <t>713130841-R</t>
  </si>
  <si>
    <t>Odstranění tepelné izolace stěn pro instalaci zasklení skleníku</t>
  </si>
  <si>
    <t>-166780740</t>
  </si>
  <si>
    <t>82</t>
  </si>
  <si>
    <t>725110814</t>
  </si>
  <si>
    <t>Demontáž klozetu Kombi</t>
  </si>
  <si>
    <t>soubor</t>
  </si>
  <si>
    <t>1272987745</t>
  </si>
  <si>
    <t>83</t>
  </si>
  <si>
    <t>725210821</t>
  </si>
  <si>
    <t>Demontáž umyvadel bez výtokových armatur</t>
  </si>
  <si>
    <t>165193293</t>
  </si>
  <si>
    <t>84</t>
  </si>
  <si>
    <t>725820802</t>
  </si>
  <si>
    <t>Demontáž baterie stojánkové do jednoho otvoru</t>
  </si>
  <si>
    <t>1662515004</t>
  </si>
  <si>
    <t>85</t>
  </si>
  <si>
    <t>725850800</t>
  </si>
  <si>
    <t>Demontáž ventilů odpadních</t>
  </si>
  <si>
    <t>-1192407204</t>
  </si>
  <si>
    <t>86</t>
  </si>
  <si>
    <t>725860811</t>
  </si>
  <si>
    <t>Demontáž uzávěrů zápachu jednoduchých</t>
  </si>
  <si>
    <t>-1525772637</t>
  </si>
  <si>
    <t>87</t>
  </si>
  <si>
    <t>763131831-R</t>
  </si>
  <si>
    <t>Demontáž SDK podhledu s jednovrstvou nosnou kcí z ocelových profilů opláštění jednoduché s minerální izolací</t>
  </si>
  <si>
    <t>-169080155</t>
  </si>
  <si>
    <t>153,100 "podhledy místností - chovný pavilon"</t>
  </si>
  <si>
    <t>88</t>
  </si>
  <si>
    <t>767122812</t>
  </si>
  <si>
    <t>Demontáž stěn s výplní z drátěné sítě, svařovaných</t>
  </si>
  <si>
    <t>1756094842</t>
  </si>
  <si>
    <t>Poznámka k položce:_x000D_
Ocelové konstrukce z voliér budou ponechány pro potřeby EKOCENTRA.</t>
  </si>
  <si>
    <t>3,2*6*2,35</t>
  </si>
  <si>
    <t>2,5*4*2,35</t>
  </si>
  <si>
    <t>19*1*2,35</t>
  </si>
  <si>
    <t>89</t>
  </si>
  <si>
    <t>767161813</t>
  </si>
  <si>
    <t>Demontáž zábradlí rovného nerozebíratelného hmotnosti 1 m zábradlí do 20 kg do suti</t>
  </si>
  <si>
    <t>-552518313</t>
  </si>
  <si>
    <t>90</t>
  </si>
  <si>
    <t>767893816-R</t>
  </si>
  <si>
    <t>Demontáž stříšek nad  voliérami s výplní z plechu</t>
  </si>
  <si>
    <t>-2104828779</t>
  </si>
  <si>
    <t>91</t>
  </si>
  <si>
    <t>767114824-R</t>
  </si>
  <si>
    <t>Demontáž stěn a střechy rámových konstrukcí zasklených - skleník</t>
  </si>
  <si>
    <t>1668053070</t>
  </si>
  <si>
    <t>Poznámka k položce:_x000D_
Materiál bude roztříděn, separován a odvezen k recyklaci</t>
  </si>
  <si>
    <t>9,18*12,2</t>
  </si>
  <si>
    <t>92</t>
  </si>
  <si>
    <t>952901131</t>
  </si>
  <si>
    <t>Čištění budov omytí konstrukcí nebo prvků</t>
  </si>
  <si>
    <t>477755951</t>
  </si>
  <si>
    <t>93</t>
  </si>
  <si>
    <t>953943211</t>
  </si>
  <si>
    <t>Osazování hasicího přístroje</t>
  </si>
  <si>
    <t>-598625896</t>
  </si>
  <si>
    <t>94</t>
  </si>
  <si>
    <t>44932512R</t>
  </si>
  <si>
    <t>přístroj hasicí ruční typu P6 s hasící schopností 34A/183B</t>
  </si>
  <si>
    <t>573174029</t>
  </si>
  <si>
    <t>95</t>
  </si>
  <si>
    <t>962031133</t>
  </si>
  <si>
    <t>Bourání příček nebo přizdívek z cihel pálených tl přes 100 do 150 mm</t>
  </si>
  <si>
    <t>-750381601</t>
  </si>
  <si>
    <t>Poznámka k položce:_x000D_
Přizdívku z lícového zdiva je nutné opatrně rozebrat a vytřídit. Lícové cihly očistit a využít v maximální možné míře pro opětovné použití v doplňovaných konstrukcích.</t>
  </si>
  <si>
    <t>26,93 "otvory v obvodovém zdivu"</t>
  </si>
  <si>
    <t>96</t>
  </si>
  <si>
    <t>962031133-R</t>
  </si>
  <si>
    <t xml:space="preserve">Příplatek za očištění cihel lícového zdiva </t>
  </si>
  <si>
    <t>567632872</t>
  </si>
  <si>
    <t>97</t>
  </si>
  <si>
    <t>962032112</t>
  </si>
  <si>
    <t>Bourání zdiva z keramických děrovaných cihel na MVC přes 1 m3</t>
  </si>
  <si>
    <t>-359962834</t>
  </si>
  <si>
    <t>26,93*0,5 "otvory v obvodovém zdivu"</t>
  </si>
  <si>
    <t>1*1,2*0,5 "parapet okna - TM"</t>
  </si>
  <si>
    <t>1*1,2*0,5 "parapet okna - spojovací chodba"</t>
  </si>
  <si>
    <t>(2,6+1,4)*2,5*0,3 "dělící stěna učebna + stěna spojovací chodba"</t>
  </si>
  <si>
    <t>98</t>
  </si>
  <si>
    <t>962086111</t>
  </si>
  <si>
    <t>Bourání pórobetonových příček nebo přizdívek tl přes 100 do 150 mm</t>
  </si>
  <si>
    <t>1852328172</t>
  </si>
  <si>
    <t>2,2*(1,58*3+2,3+2,3+1,6*7) "stěny voliéry"</t>
  </si>
  <si>
    <t>3*(1,6*2+1+6+5) "stěny 103, 104, 105 (karantény + WC)"</t>
  </si>
  <si>
    <t>3*2,8 "stěna 106/107"</t>
  </si>
  <si>
    <t>99</t>
  </si>
  <si>
    <t>965022121</t>
  </si>
  <si>
    <t>Bourání kamenných podlah nebo dlažeb z lomového kamene nebo kostek pl 1 m2</t>
  </si>
  <si>
    <t>114393755</t>
  </si>
  <si>
    <t>2,6*2,1 "vstup do chovného pavilonu"</t>
  </si>
  <si>
    <t>1,8*0,5 "únikový východ z chovného pavilonu</t>
  </si>
  <si>
    <t>1,1*0,7 " vstup do skleníku"</t>
  </si>
  <si>
    <t>100</t>
  </si>
  <si>
    <t>965042141-R</t>
  </si>
  <si>
    <t>Bourání  mazanin betonových včetně tepelné izolace a systémových podlahových desek s podl. topením.</t>
  </si>
  <si>
    <t>2019840102</t>
  </si>
  <si>
    <t>Poznámka k položce:_x000D_
Vybouraný materiál je nutné roztrřídit a odvést na skládky pro možnost recyklace.</t>
  </si>
  <si>
    <t>114,82*0,18</t>
  </si>
  <si>
    <t>101</t>
  </si>
  <si>
    <t>965081213</t>
  </si>
  <si>
    <t>Bourání podlah z dlaždic keramických nebo xylolitových tl do 10 mm plochy přes 1 m2</t>
  </si>
  <si>
    <t>-1113728956</t>
  </si>
  <si>
    <t>218,7-(65,6+26,75) "plocha pavilonu bez skleníku a přípravny)</t>
  </si>
  <si>
    <t>102</t>
  </si>
  <si>
    <t>968062245</t>
  </si>
  <si>
    <t>Vybourání dřevěných rámů oken jednoduchých včetně křídel pl do 2 m2</t>
  </si>
  <si>
    <t>1267168377</t>
  </si>
  <si>
    <t>4*1*1,4 "okna"</t>
  </si>
  <si>
    <t>1,2*1,1 "okna"</t>
  </si>
  <si>
    <t>1,2*1 "okna"</t>
  </si>
  <si>
    <t>2*1,8*2,1 "dveře"</t>
  </si>
  <si>
    <t>1*2,1 "dveře"</t>
  </si>
  <si>
    <t>3*1,1*2,1 "dveře"</t>
  </si>
  <si>
    <t>0,9*2 "dveře"</t>
  </si>
  <si>
    <t>103</t>
  </si>
  <si>
    <t>968072245</t>
  </si>
  <si>
    <t>Vybourání kovových rámů oken jednoduchých včetně křídel pl do 2 m2</t>
  </si>
  <si>
    <t>312418886</t>
  </si>
  <si>
    <t>2*0,7*2</t>
  </si>
  <si>
    <t>2*0,8*1</t>
  </si>
  <si>
    <t>104</t>
  </si>
  <si>
    <t>977151111</t>
  </si>
  <si>
    <t>Jádrové vrty diamantovými korunkami do stavebních materiálů D do 35 mm</t>
  </si>
  <si>
    <t>20053812</t>
  </si>
  <si>
    <t>0,5 "klimajednotka"</t>
  </si>
  <si>
    <t>105</t>
  </si>
  <si>
    <t>977151125</t>
  </si>
  <si>
    <t>Jádrové vrty diamantovými korunkami do stavebních materiálů D přes 180 do 200 mm</t>
  </si>
  <si>
    <t>648375023</t>
  </si>
  <si>
    <t>0,5*2 "rozvody VZT"</t>
  </si>
  <si>
    <t>106</t>
  </si>
  <si>
    <t>977151128</t>
  </si>
  <si>
    <t>Jádrové vrty diamantovými korunkami do stavebních materiálů D přes 250 do 300 mm</t>
  </si>
  <si>
    <t>-624473082</t>
  </si>
  <si>
    <t>0,5*2 "přívod a odvod pro jednotku VZT"</t>
  </si>
  <si>
    <t>107</t>
  </si>
  <si>
    <t>977171232</t>
  </si>
  <si>
    <t>Vrty do profilové oceli průměru přes 10 do 20 mm tloušťky přes 5 do 10 mm</t>
  </si>
  <si>
    <t>-1139306983</t>
  </si>
  <si>
    <t>108</t>
  </si>
  <si>
    <t>977212111</t>
  </si>
  <si>
    <t>Řezání diamantovým lanem ŽB kcí s výztuží průměru do 16 mm</t>
  </si>
  <si>
    <t>-1436518645</t>
  </si>
  <si>
    <t>0,3*0,25*2 "věnec v učebně"</t>
  </si>
  <si>
    <t>109</t>
  </si>
  <si>
    <t>977212121</t>
  </si>
  <si>
    <t>Řezání diamantovým lanem konstrukcí z kamene, cihel nebo tvárnic</t>
  </si>
  <si>
    <t>64314673</t>
  </si>
  <si>
    <t>(3*1,2*0,5) + ((1,3+3,315)*0,5)</t>
  </si>
  <si>
    <t>6*2,05*0,5</t>
  </si>
  <si>
    <t>9L</t>
  </si>
  <si>
    <t>Lešení</t>
  </si>
  <si>
    <t>110</t>
  </si>
  <si>
    <t>941111111</t>
  </si>
  <si>
    <t>Montáž lešení řadového trubkového lehkého s podlahami zatížení do 200 kg/m2 š od 0,6 do 0,9 m v do 10 m</t>
  </si>
  <si>
    <t>1193762722</t>
  </si>
  <si>
    <t>75+47+44</t>
  </si>
  <si>
    <t>111</t>
  </si>
  <si>
    <t>941111211</t>
  </si>
  <si>
    <t>Příplatek k lešení řadovému trubkovému lehkému s podlahami do 200 kg/m2 š od 0,6 do 0,9 m v do 10 m za každý den použití</t>
  </si>
  <si>
    <t>-2020590011</t>
  </si>
  <si>
    <t>112</t>
  </si>
  <si>
    <t>941111811</t>
  </si>
  <si>
    <t>Demontáž lešení řadového trubkového lehkého s podlahami zatížení do 200 kg/m2 š od 0,6 do 0,9 m v do 10 m</t>
  </si>
  <si>
    <t>1313077663</t>
  </si>
  <si>
    <t>113</t>
  </si>
  <si>
    <t>946112112</t>
  </si>
  <si>
    <t>Montáž pojízdných věží trubkových/dílcových š přes 0,9 do 1,6 m dl do 3,2 m v přes 1,5 do 2,5 m</t>
  </si>
  <si>
    <t>-1413703473</t>
  </si>
  <si>
    <t>114</t>
  </si>
  <si>
    <t>946112212</t>
  </si>
  <si>
    <t>Příplatek k pojízdným věžím š přes 0,9 do 1,6 m dl do 3,2 m v přes 1,5 do 2,5 m za každý den použití</t>
  </si>
  <si>
    <t>-1624414061</t>
  </si>
  <si>
    <t>115</t>
  </si>
  <si>
    <t>946112812</t>
  </si>
  <si>
    <t>Demontáž pojízdných věží trubkových/dílcových š přes 0,9 do 1,6 m dl do 3,2 m v přes 1,5 do 2,5 m</t>
  </si>
  <si>
    <t>548676059</t>
  </si>
  <si>
    <t>116</t>
  </si>
  <si>
    <t>993111111</t>
  </si>
  <si>
    <t>Dovoz a odvoz lešení řadového do 10 km včetně naložení a složení</t>
  </si>
  <si>
    <t>188084511</t>
  </si>
  <si>
    <t>117</t>
  </si>
  <si>
    <t>993111119</t>
  </si>
  <si>
    <t>Příplatek k ceně dovozu a odvozu lešení řadového ZKD 10 km přes 10 km</t>
  </si>
  <si>
    <t>1216832903</t>
  </si>
  <si>
    <t>998</t>
  </si>
  <si>
    <t>Přesun hmot</t>
  </si>
  <si>
    <t>118</t>
  </si>
  <si>
    <t>998011008</t>
  </si>
  <si>
    <t>Přesun hmot pro budovy zděné s omezením mechanizace pro budovy v do 6 m</t>
  </si>
  <si>
    <t>1389916379</t>
  </si>
  <si>
    <t>PSV</t>
  </si>
  <si>
    <t>Práce a dodávky PSV</t>
  </si>
  <si>
    <t>711</t>
  </si>
  <si>
    <t>Izolace proti vodě, vlhkosti a plynům</t>
  </si>
  <si>
    <t>119</t>
  </si>
  <si>
    <t>711141559</t>
  </si>
  <si>
    <t>Provedení izolace proti zemní vlhkosti pásy přitavením vodorovné NAIP</t>
  </si>
  <si>
    <t>-727921780</t>
  </si>
  <si>
    <t>31,92*2 "plocha chodby 101"</t>
  </si>
  <si>
    <t>120</t>
  </si>
  <si>
    <t>62853003</t>
  </si>
  <si>
    <t>pás asfaltový natavitelný modifikovaný SBS s vložkou ze skleněné tkaniny a spalitelnou PE fólií nebo jemnozrnným minerálním posypem na horním povrchu tl 3,5mm</t>
  </si>
  <si>
    <t>264992931</t>
  </si>
  <si>
    <t>31,92 "plocha chodby 101"</t>
  </si>
  <si>
    <t>31,92*1,1655 'Přepočtené koeficientem množství</t>
  </si>
  <si>
    <t>121</t>
  </si>
  <si>
    <t>62855001</t>
  </si>
  <si>
    <t>pás asfaltový natavitelný modifikovaný SBS s vložkou z polyesterové rohože a spalitelnou PE fólií nebo jemnozrnným minerálním posypem na horním povrchu tl 4,0mm</t>
  </si>
  <si>
    <t>888341365</t>
  </si>
  <si>
    <t>31,92"plocha chodby 101"</t>
  </si>
  <si>
    <t>122</t>
  </si>
  <si>
    <t>711141559R</t>
  </si>
  <si>
    <t>Přípočet 10% z plochy na vyspravení stávající hydroizolace - provedení izolace proti zemní vlhkosti pásy přitavením</t>
  </si>
  <si>
    <t>571591604</t>
  </si>
  <si>
    <t>112,84 *0,1*2</t>
  </si>
  <si>
    <t>123</t>
  </si>
  <si>
    <t>62853003R</t>
  </si>
  <si>
    <t>Přípočet 10% z plochy na vyspravení stávající hydroizolace - pás asfaltový natavitelný modifikovaný SBS s vložkou ze skleněné tkaniny a spalitelnou PE fólií nebo jemnozrnným minerálním posypem na horním povrchu tl 3,5mm</t>
  </si>
  <si>
    <t>-294366005</t>
  </si>
  <si>
    <t>112,84 *0,1</t>
  </si>
  <si>
    <t>124</t>
  </si>
  <si>
    <t>62855001R</t>
  </si>
  <si>
    <t>Přípočet 10% z plochy na vyspravení stávající hydroizolace - pás asfaltový natavitelný modifikovaný SBS s vložkou z polyesterové rohože a spalitelnou PE fólií nebo jemnozrnným minerálním posypem na horním povrchu tl 4,0mm</t>
  </si>
  <si>
    <t>1300765799</t>
  </si>
  <si>
    <t>112,84*0,1</t>
  </si>
  <si>
    <t>125</t>
  </si>
  <si>
    <t>711191001</t>
  </si>
  <si>
    <t>Provedení adhezního můstku na vodorovné ploše</t>
  </si>
  <si>
    <t>976342665</t>
  </si>
  <si>
    <t>126</t>
  </si>
  <si>
    <t>58581220</t>
  </si>
  <si>
    <t>adhezní můstek pod izolační a vyrovnávací lepící hmoty</t>
  </si>
  <si>
    <t>kg</t>
  </si>
  <si>
    <t>-989545035</t>
  </si>
  <si>
    <t>75,124*0,12075 'Přepočtené koeficientem množství</t>
  </si>
  <si>
    <t>127</t>
  </si>
  <si>
    <t>998711111</t>
  </si>
  <si>
    <t>Přesun hmot tonážní pro izolace proti vodě, vlhkosti a plynům s omezením mechanizace v objektech v do 6 m</t>
  </si>
  <si>
    <t>661648150</t>
  </si>
  <si>
    <t>712</t>
  </si>
  <si>
    <t>Povlakové krytiny</t>
  </si>
  <si>
    <t>128</t>
  </si>
  <si>
    <t>712363431R</t>
  </si>
  <si>
    <t>Provedení povlak krytiny mechanicky kotvenou do dřevěného záklopu včetně systémových lišt (okapní,  závětrné lišty, ukončovací lišty......)</t>
  </si>
  <si>
    <t>-1241667276</t>
  </si>
  <si>
    <t>1,9*4,4 "S3 - střecha sklad"</t>
  </si>
  <si>
    <t>2,6*15,5 "S1 - střecha chodba"</t>
  </si>
  <si>
    <t>129</t>
  </si>
  <si>
    <t>28322000</t>
  </si>
  <si>
    <t>fólie hydroizolační střešní mPVC mechanicky kotvená šedá tl 2,0mm</t>
  </si>
  <si>
    <t>1512971843</t>
  </si>
  <si>
    <t>48,66*1,1655 'Přepočtené koeficientem množství</t>
  </si>
  <si>
    <t>130</t>
  </si>
  <si>
    <t>632481215</t>
  </si>
  <si>
    <t>Separační vrstva z geotextilie</t>
  </si>
  <si>
    <t>817279415</t>
  </si>
  <si>
    <t>131</t>
  </si>
  <si>
    <t>998712101</t>
  </si>
  <si>
    <t>Přesun hmot tonážní pro krytiny povlakové v objektech v do 6 m</t>
  </si>
  <si>
    <t>177693428</t>
  </si>
  <si>
    <t>713</t>
  </si>
  <si>
    <t>Izolace tepelné</t>
  </si>
  <si>
    <t>132</t>
  </si>
  <si>
    <t>63152099</t>
  </si>
  <si>
    <t>pás tepelně izolační univerzální λ=0,032-0,033 tl 100mm</t>
  </si>
  <si>
    <t>1097124494</t>
  </si>
  <si>
    <t>155,120 "skladba Po1"</t>
  </si>
  <si>
    <t>155,12*1,05 'Přepočtené koeficientem množství</t>
  </si>
  <si>
    <t>133</t>
  </si>
  <si>
    <t>63152132</t>
  </si>
  <si>
    <t>pás tepelně izolační univerzální λ=0,034-0,035 tl 80mm</t>
  </si>
  <si>
    <t>944814369</t>
  </si>
  <si>
    <t>134</t>
  </si>
  <si>
    <t>63152133</t>
  </si>
  <si>
    <t>pás tepelně izolační univerzální λ=0,034-0,035 tl 100mm</t>
  </si>
  <si>
    <t>502013888</t>
  </si>
  <si>
    <t>135</t>
  </si>
  <si>
    <t>713121111</t>
  </si>
  <si>
    <t>Montáž izolace tepelné podlah volně kladenými rohožemi, pásy, dílci, deskami 1 vrstva</t>
  </si>
  <si>
    <t>-171138576</t>
  </si>
  <si>
    <t>13,63+65,93 "PIR desky - skladba P1"</t>
  </si>
  <si>
    <t>31,92+13,48+3,88+7,38+9,19 "EPS desky - skladba P2 + P4"</t>
  </si>
  <si>
    <t>136</t>
  </si>
  <si>
    <t>28375914</t>
  </si>
  <si>
    <t>deska EPS 150 pro konstrukce s vysokým zatížením λ=0,035 tl 100mm</t>
  </si>
  <si>
    <t>1853545585</t>
  </si>
  <si>
    <t>65,85*1,07 'Přepočtené koeficientem množství</t>
  </si>
  <si>
    <t>137</t>
  </si>
  <si>
    <t>28376529</t>
  </si>
  <si>
    <t>deska izolační PIR s oboustrannou kompozitní fólií s hliníkovou vložkou pro podlahy λ=0,022 tl 50mm</t>
  </si>
  <si>
    <t>-622433536</t>
  </si>
  <si>
    <t>138</t>
  </si>
  <si>
    <t>713121211</t>
  </si>
  <si>
    <t>Montáž izolace tepelné podlah volně kladenými okrajovými pásky</t>
  </si>
  <si>
    <t>-902543883</t>
  </si>
  <si>
    <t>35,54+31,04+10,24+16,28+12,14+36,86 "obvody místností 101;102;103;104;105;106"</t>
  </si>
  <si>
    <t>139</t>
  </si>
  <si>
    <t>63152004</t>
  </si>
  <si>
    <t>pásek izolační minerální podlahový λ=0,036 15x100x1000mm</t>
  </si>
  <si>
    <t>-93619137</t>
  </si>
  <si>
    <t>142,1*1,05 'Přepočtené koeficientem množství</t>
  </si>
  <si>
    <t>140</t>
  </si>
  <si>
    <t>713132311</t>
  </si>
  <si>
    <t>Montáž izolace tepelné do roštu jednosměrného svislého výšky do 6 m</t>
  </si>
  <si>
    <t>2134289796</t>
  </si>
  <si>
    <t>9,1*2,5 "venkovní sklad-stěny"</t>
  </si>
  <si>
    <t>141</t>
  </si>
  <si>
    <t>63148103</t>
  </si>
  <si>
    <t>deska tepelně izolační minerální univerzální λ=0,038-0,039 tl 80mm</t>
  </si>
  <si>
    <t>-611505195</t>
  </si>
  <si>
    <t>22,75*1,05 'Přepočtené koeficientem množství</t>
  </si>
  <si>
    <t>142</t>
  </si>
  <si>
    <t>713151111</t>
  </si>
  <si>
    <t>Montáž izolace tepelné střech šikmých kladené volně mezi krokve rohoží, pásů, desek</t>
  </si>
  <si>
    <t>-2143379130</t>
  </si>
  <si>
    <t>155,120 "skladba Po1 - tl.izolace 100"</t>
  </si>
  <si>
    <t>155,120 "skladba Po1 - tl.izolace 80"</t>
  </si>
  <si>
    <t>31,92 "skladba Po2/S1 - izolace PIR"</t>
  </si>
  <si>
    <t>143</t>
  </si>
  <si>
    <t>28376472</t>
  </si>
  <si>
    <t>panel střešní PUR pěna s Al a protiskluznou folií λ=0,024 tl 100mm</t>
  </si>
  <si>
    <t>-736424887</t>
  </si>
  <si>
    <t>39,56 "skladba S1"</t>
  </si>
  <si>
    <t>39,56*1,02 'Přepočtené koeficientem množství</t>
  </si>
  <si>
    <t>144</t>
  </si>
  <si>
    <t>766629631R</t>
  </si>
  <si>
    <t>Montáž těsnění připojovací spáry PIR stavební konstrukce střechy</t>
  </si>
  <si>
    <t>-1972649425</t>
  </si>
  <si>
    <t>19*6 "utěsnení spáry mezi PIR a konstrukcí skladba S1"</t>
  </si>
  <si>
    <t>145</t>
  </si>
  <si>
    <t>27344335R</t>
  </si>
  <si>
    <t>těsnění okenní samolepící EPDM 4-15x77 mm</t>
  </si>
  <si>
    <t>-1119565667</t>
  </si>
  <si>
    <t>146</t>
  </si>
  <si>
    <t>998713121</t>
  </si>
  <si>
    <t>Přesun hmot tonážní pro izolace tepelné ruční v objektech v do 6 m</t>
  </si>
  <si>
    <t>-1822482114</t>
  </si>
  <si>
    <t>714</t>
  </si>
  <si>
    <t>Akustická a protiotřesová opatření</t>
  </si>
  <si>
    <t>147</t>
  </si>
  <si>
    <t>714113104</t>
  </si>
  <si>
    <t>Montáž akustických obkladů stěn z dřevěných lamelových panelů lepených</t>
  </si>
  <si>
    <t>741271241</t>
  </si>
  <si>
    <t>(6,4+2*1,05)*3,32 "prvek T1"</t>
  </si>
  <si>
    <t>(2*0,7)*2,85 "prvek T1"</t>
  </si>
  <si>
    <t>148</t>
  </si>
  <si>
    <t>60712000</t>
  </si>
  <si>
    <t>panel lamelový akustický na stěny a strop z dřevovláknitých desek s nalisovanou přírodní dřevěnou dýhou</t>
  </si>
  <si>
    <t>-220457392</t>
  </si>
  <si>
    <t>32,21*1,1 'Přepočtené koeficientem množství</t>
  </si>
  <si>
    <t>149</t>
  </si>
  <si>
    <t>998714121</t>
  </si>
  <si>
    <t>Přesun hmot tonážní pro akustická a protiotřesová opatření ruční v objektech v do 6 m</t>
  </si>
  <si>
    <t>-710772975</t>
  </si>
  <si>
    <t>721</t>
  </si>
  <si>
    <t>Zdravotechnika - vnitřní kanalizace</t>
  </si>
  <si>
    <t>150</t>
  </si>
  <si>
    <t>721249102R</t>
  </si>
  <si>
    <t>Montáž lapače střešních splavenin z litiny DN 125 ostatní typ včetně napojení na stávající kanalizaci</t>
  </si>
  <si>
    <t>1119322756</t>
  </si>
  <si>
    <t>151</t>
  </si>
  <si>
    <t>55244101R</t>
  </si>
  <si>
    <t>lapač litinový střešních splavenin DN 125 včetně propojovacího vedení ležaté kanalizace.</t>
  </si>
  <si>
    <t>1755179038</t>
  </si>
  <si>
    <t>152</t>
  </si>
  <si>
    <t>998721121</t>
  </si>
  <si>
    <t>Přesun hmot tonážní pro vnitřní kanalizaci ruční v objektech v do 6 m</t>
  </si>
  <si>
    <t>1311532406</t>
  </si>
  <si>
    <t>725</t>
  </si>
  <si>
    <t>Zdravotechnika - zařizovací předměty</t>
  </si>
  <si>
    <t>153</t>
  </si>
  <si>
    <t>725291652</t>
  </si>
  <si>
    <t>Montáž dávkovače tekutého mýdla</t>
  </si>
  <si>
    <t>437246303</t>
  </si>
  <si>
    <t>3 "M7"</t>
  </si>
  <si>
    <t>154</t>
  </si>
  <si>
    <t>55431098</t>
  </si>
  <si>
    <t>dávkovač tekutého mýdla bílý 0,8L</t>
  </si>
  <si>
    <t>-588480022</t>
  </si>
  <si>
    <t>155</t>
  </si>
  <si>
    <t>725291653</t>
  </si>
  <si>
    <t>Montáž zásobníku toaletních papírů</t>
  </si>
  <si>
    <t>-1295417615</t>
  </si>
  <si>
    <t>2 "M12"</t>
  </si>
  <si>
    <t>156</t>
  </si>
  <si>
    <t>55431091</t>
  </si>
  <si>
    <t>zásobník toaletních papírů nerez D 220mm</t>
  </si>
  <si>
    <t>480377892</t>
  </si>
  <si>
    <t>157</t>
  </si>
  <si>
    <t>725291654</t>
  </si>
  <si>
    <t>Montáž zásobníku papírových ručníků</t>
  </si>
  <si>
    <t>1343729592</t>
  </si>
  <si>
    <t>3 "M8"</t>
  </si>
  <si>
    <t>158</t>
  </si>
  <si>
    <t>55431084</t>
  </si>
  <si>
    <t>zásobník papírových ručníků skládaných nerezové provedení</t>
  </si>
  <si>
    <t>-99125050</t>
  </si>
  <si>
    <t>159</t>
  </si>
  <si>
    <t>725291664</t>
  </si>
  <si>
    <t>Montáž štětky závěsné</t>
  </si>
  <si>
    <t>-1045385343</t>
  </si>
  <si>
    <t>2 "M11"</t>
  </si>
  <si>
    <t>160</t>
  </si>
  <si>
    <t>55779013</t>
  </si>
  <si>
    <t>štětka na WC závěsná nebo na podlahu kartáč nylon nerezové záchytné pouzdro mat</t>
  </si>
  <si>
    <t>-983191205</t>
  </si>
  <si>
    <t>161</t>
  </si>
  <si>
    <t>725291666</t>
  </si>
  <si>
    <t>Montáž háčku</t>
  </si>
  <si>
    <t>-1611405213</t>
  </si>
  <si>
    <t>3 "M10"</t>
  </si>
  <si>
    <t>162</t>
  </si>
  <si>
    <t>55441011</t>
  </si>
  <si>
    <t>háček koupelnový</t>
  </si>
  <si>
    <t>-121331963</t>
  </si>
  <si>
    <t>163</t>
  </si>
  <si>
    <t>998725121</t>
  </si>
  <si>
    <t>Přesun hmot tonážní pro zařizovací předměty ruční v objektech v do 6 m</t>
  </si>
  <si>
    <t>-842249677</t>
  </si>
  <si>
    <t>741</t>
  </si>
  <si>
    <t>Elektroinstalace - nepřímé LED osvětlení</t>
  </si>
  <si>
    <t>164</t>
  </si>
  <si>
    <t>741372002</t>
  </si>
  <si>
    <t>Montáž svítidlo LED interiérové přisazené nástěnné páskové lištové se zapojením vodičů</t>
  </si>
  <si>
    <t>1807217674</t>
  </si>
  <si>
    <t>4,8*4+3,6*4</t>
  </si>
  <si>
    <t>165</t>
  </si>
  <si>
    <t>34774017</t>
  </si>
  <si>
    <t>LED pásek 24V přes 20W/m</t>
  </si>
  <si>
    <t>-2129539715</t>
  </si>
  <si>
    <t>33,6*1,08 'Přepočtené koeficientem množství</t>
  </si>
  <si>
    <t>166</t>
  </si>
  <si>
    <t>34825038</t>
  </si>
  <si>
    <t>LED driver 24V 100-200W</t>
  </si>
  <si>
    <t>1517253519</t>
  </si>
  <si>
    <t>167</t>
  </si>
  <si>
    <t>34825043</t>
  </si>
  <si>
    <t>spojka LED pásků RGB 4 pin</t>
  </si>
  <si>
    <t>1174781195</t>
  </si>
  <si>
    <t>10*0,5 'Přepočtené koeficientem množství</t>
  </si>
  <si>
    <t>168</t>
  </si>
  <si>
    <t>34825040</t>
  </si>
  <si>
    <t>konektor napájení LED pásků 10mm RGB IP 20 4 pin</t>
  </si>
  <si>
    <t>980477545</t>
  </si>
  <si>
    <t>169</t>
  </si>
  <si>
    <t>34825020</t>
  </si>
  <si>
    <t>ALU profil rovný přisazený mléčný difuzor dl 2m na 1 pásek</t>
  </si>
  <si>
    <t>-1930926212</t>
  </si>
  <si>
    <t>17*1,15 'Přepočtené koeficientem množství</t>
  </si>
  <si>
    <t>762</t>
  </si>
  <si>
    <t>Konstrukce tesařské</t>
  </si>
  <si>
    <t>170</t>
  </si>
  <si>
    <t>762332641</t>
  </si>
  <si>
    <t>Montáž vázaných kcí krovů pravidelných z lepených hranolů pl přes 50 do 120 cm2 s ocelovými spojkami</t>
  </si>
  <si>
    <t>541408169</t>
  </si>
  <si>
    <t>2,6*15+2,4*5 "S1 - střecha spojovací chodby"</t>
  </si>
  <si>
    <t>2,7*7 "S3 - střecha venkovního skladu"</t>
  </si>
  <si>
    <t>171</t>
  </si>
  <si>
    <t>61223264</t>
  </si>
  <si>
    <t>hranol konstrukční KVH lepený průřezu 100x100-280mm nepohledový</t>
  </si>
  <si>
    <t>-1481968364</t>
  </si>
  <si>
    <t>(2,6*15+2,4*5)*0,1*0,1 "S1 - střecha spojovací chodby"</t>
  </si>
  <si>
    <t>(2,7*7)*0,1*0,1 "S3 - střecha venkovního skladu"</t>
  </si>
  <si>
    <t>0,699*1,15 'Přepočtené koeficientem množství</t>
  </si>
  <si>
    <t>172</t>
  </si>
  <si>
    <t>762341270</t>
  </si>
  <si>
    <t>Montáž bednění střech rovných a šikmých sklonu do 60° z desek dřevotřískových na sraz</t>
  </si>
  <si>
    <t>104872577</t>
  </si>
  <si>
    <t>173</t>
  </si>
  <si>
    <t>60621154</t>
  </si>
  <si>
    <t>překližka vodovzdorná protiskl/hladká bříza tl 21mm</t>
  </si>
  <si>
    <t>1733646383</t>
  </si>
  <si>
    <t>48,66*1,655 'Přepočtené koeficientem množství</t>
  </si>
  <si>
    <t>174</t>
  </si>
  <si>
    <t>762421225R</t>
  </si>
  <si>
    <t>Montáž obložení stropu deskami dřevotřískovými na pero a drážku včetně dotěsnění lepícími páskami.</t>
  </si>
  <si>
    <t>1330943567</t>
  </si>
  <si>
    <t>31,92+26,46+3,88+7,38+9,19+65,93+15,53+26,75</t>
  </si>
  <si>
    <t>175</t>
  </si>
  <si>
    <t>60726272</t>
  </si>
  <si>
    <t>deska dřevoštěpková OSB 3 P+D nebroušená tl 15mm</t>
  </si>
  <si>
    <t>486131467</t>
  </si>
  <si>
    <t>31,92+26,46+3,88+7,38+9,19+65,93+15,53+26,75 "Po1"</t>
  </si>
  <si>
    <t>187,04*1,15 'Přepočtené koeficientem množství</t>
  </si>
  <si>
    <t>176</t>
  </si>
  <si>
    <t>998762121</t>
  </si>
  <si>
    <t>Přesun hmot tonážní pro kce tesařské ruční v objektech v do 6 m</t>
  </si>
  <si>
    <t>-1309627270</t>
  </si>
  <si>
    <t>763</t>
  </si>
  <si>
    <t>Konstrukce suché výstavby</t>
  </si>
  <si>
    <t>177</t>
  </si>
  <si>
    <t>763121441</t>
  </si>
  <si>
    <t>SDK stěna předsazená tl 65 mm profil CW+UW 50 deska 1xDF 15 s izolací EI 30</t>
  </si>
  <si>
    <t>990076873</t>
  </si>
  <si>
    <t>1,2*3*2 "předstěna rozvaděčů"</t>
  </si>
  <si>
    <t>178</t>
  </si>
  <si>
    <t>763132111</t>
  </si>
  <si>
    <t>SDK podhled samostatný požární předěl 1xDF 15 mm TI 40 mm 40 kg/m3 + TI v CD profilu EI Z/S 15/45 dvouvrstvá spodní kce CD+UD</t>
  </si>
  <si>
    <t>1812304888</t>
  </si>
  <si>
    <t>112,84 "podhled č.m. 102; 103; 104; 105; 106 skladba Po1"</t>
  </si>
  <si>
    <t>15,53 "místnost 109 skladba Po1"</t>
  </si>
  <si>
    <t>26,75 "místnost 110 skladba Po1"</t>
  </si>
  <si>
    <t>179</t>
  </si>
  <si>
    <t>763132213</t>
  </si>
  <si>
    <t>SDK podhled samostatný požární předěl 1xDF 15 mm TI 60 mm 55 kg/m3 EI 30 dvouvrstvá spodní kce CD+UD</t>
  </si>
  <si>
    <t>-640562144</t>
  </si>
  <si>
    <t>180</t>
  </si>
  <si>
    <t>763311114R</t>
  </si>
  <si>
    <t>Cementovláknitá příčka tl 80 mm pomocný profil CW+UW 75 desky 1x15 bez izolace</t>
  </si>
  <si>
    <t>-1529622864</t>
  </si>
  <si>
    <t>Poznámka k položce:_x000D_
Stěna venkovního skladu- opláštění ocelové konstrukce voliéry.</t>
  </si>
  <si>
    <t>20,812 " stěny venkovního skladu"</t>
  </si>
  <si>
    <t>181</t>
  </si>
  <si>
    <t>763411211</t>
  </si>
  <si>
    <t>Dělící přepážky k pisoárům, desky s HPL - laminátem tl 19,6 mm</t>
  </si>
  <si>
    <t>-2089769320</t>
  </si>
  <si>
    <t>0,4*0,6 "T8"</t>
  </si>
  <si>
    <t>182</t>
  </si>
  <si>
    <t>763431031</t>
  </si>
  <si>
    <t>Montáž minerálního podhledu s vyjímatelnými panely na zavěšený skrytý rošt</t>
  </si>
  <si>
    <t>-1868548569</t>
  </si>
  <si>
    <t>4,8*4,8 "skladba Po3"</t>
  </si>
  <si>
    <t>3,6*3,6 "skladba Po3"</t>
  </si>
  <si>
    <t>183</t>
  </si>
  <si>
    <t>63126331</t>
  </si>
  <si>
    <t>panel akustický povrch velice porézní skelná tkanina hrana zatřená skrytá αw=0,90 skrytý rastr bílý tl 40mm</t>
  </si>
  <si>
    <t>-155194336</t>
  </si>
  <si>
    <t>36*1,1 'Přepočtené koeficientem množství</t>
  </si>
  <si>
    <t>184</t>
  </si>
  <si>
    <t>998763331</t>
  </si>
  <si>
    <t>Přesun hmot tonážní pro konstrukce montované z desek ruční v objektech v do 6 m</t>
  </si>
  <si>
    <t>469631054</t>
  </si>
  <si>
    <t>764</t>
  </si>
  <si>
    <t>Konstrukce klempířské</t>
  </si>
  <si>
    <t>185</t>
  </si>
  <si>
    <t>764206105</t>
  </si>
  <si>
    <t>Montáž oplechování rovných parapetů rš do 400 mm</t>
  </si>
  <si>
    <t>-38680995</t>
  </si>
  <si>
    <t>1,5*4 "parapet K1"</t>
  </si>
  <si>
    <t>1,3*5 "parapet K2"</t>
  </si>
  <si>
    <t>186</t>
  </si>
  <si>
    <t>764206107</t>
  </si>
  <si>
    <t>Montáž oplechování rovných parapetů rš přes 400 mm</t>
  </si>
  <si>
    <t>1532394186</t>
  </si>
  <si>
    <t>12,2*1 "parapet K3 - dělit dle potřeby"</t>
  </si>
  <si>
    <t>187</t>
  </si>
  <si>
    <t>19112003</t>
  </si>
  <si>
    <t>plech TiZn "leskle válcovaný" tabule tl 0,7mm</t>
  </si>
  <si>
    <t>1815063862</t>
  </si>
  <si>
    <t>24,7*1,2 'Přepočtené koeficientem množství</t>
  </si>
  <si>
    <t>188</t>
  </si>
  <si>
    <t>764208107R</t>
  </si>
  <si>
    <t>Montáž oplechování přesahu střechy u okapu rš přes 400 do 670 mm</t>
  </si>
  <si>
    <t>1132997747</t>
  </si>
  <si>
    <t>Poznámka k položce:_x000D_
oplechování přesahu střechy spojovací chodby a venkovního skladu</t>
  </si>
  <si>
    <t>189</t>
  </si>
  <si>
    <t>19112002</t>
  </si>
  <si>
    <t>plech TiZn "leskle válcovaný" tabule tl 0,8mm</t>
  </si>
  <si>
    <t>-1944265730</t>
  </si>
  <si>
    <t>9,24*1,1 'Přepočtené koeficientem množství</t>
  </si>
  <si>
    <t>190</t>
  </si>
  <si>
    <t>764501103</t>
  </si>
  <si>
    <t>Montáž žlabu podokapního půlkulatého</t>
  </si>
  <si>
    <t>-1240646390</t>
  </si>
  <si>
    <t>15,4 "žlab K6"</t>
  </si>
  <si>
    <t>191</t>
  </si>
  <si>
    <t>55348812</t>
  </si>
  <si>
    <t>žlab podokapní půlkulatý TiZn "leskle válcovaný" rš 333mm tl 0,7mm</t>
  </si>
  <si>
    <t>1694271149</t>
  </si>
  <si>
    <t>15,2990163934426*1,2 'Přepočtené koeficientem množství</t>
  </si>
  <si>
    <t>192</t>
  </si>
  <si>
    <t>764501104</t>
  </si>
  <si>
    <t>Montáž čela pro podokapní půlkulatý žlab</t>
  </si>
  <si>
    <t>-1243644456</t>
  </si>
  <si>
    <t>193</t>
  </si>
  <si>
    <t>55349069</t>
  </si>
  <si>
    <t>čelo levé k letování pro půlkulatý žlab TiZn "leskle válcovaný" rš 333mm</t>
  </si>
  <si>
    <t>1702252771</t>
  </si>
  <si>
    <t>194</t>
  </si>
  <si>
    <t>764501105</t>
  </si>
  <si>
    <t>Montáž háku pro podokapní půlkulatý žlab</t>
  </si>
  <si>
    <t>-1117912228</t>
  </si>
  <si>
    <t>195</t>
  </si>
  <si>
    <t>55344578</t>
  </si>
  <si>
    <t>hák žlabový Pz 333mm dl 550mm</t>
  </si>
  <si>
    <t>54555627</t>
  </si>
  <si>
    <t>196</t>
  </si>
  <si>
    <t>764501108</t>
  </si>
  <si>
    <t>Montáž kotlíku oválného (trychtýřového) pro podokapní žlab</t>
  </si>
  <si>
    <t>-748092733</t>
  </si>
  <si>
    <t>197</t>
  </si>
  <si>
    <t>55349157</t>
  </si>
  <si>
    <t>kotlík závěsný pro půlkulatý žlab TiZn "leskle válcovaný" rš 333 kruhový vývod D 80mm</t>
  </si>
  <si>
    <t>166420809</t>
  </si>
  <si>
    <t>198</t>
  </si>
  <si>
    <t>764501108R</t>
  </si>
  <si>
    <t>Úprava stávajícího dešťového svodu a odvodnění na novou střechu</t>
  </si>
  <si>
    <t>1134731193</t>
  </si>
  <si>
    <t>199</t>
  </si>
  <si>
    <t>55344962R</t>
  </si>
  <si>
    <t>materiál na úpravu stávajícího oodvodnění - zkrácení a úprava kolen</t>
  </si>
  <si>
    <t>24306971</t>
  </si>
  <si>
    <t>200</t>
  </si>
  <si>
    <t>764508131</t>
  </si>
  <si>
    <t>Montáž kruhového svodu</t>
  </si>
  <si>
    <t>914418243</t>
  </si>
  <si>
    <t>2,8+2,8</t>
  </si>
  <si>
    <t>201</t>
  </si>
  <si>
    <t>55349326</t>
  </si>
  <si>
    <t>svod kruhový TiZn "leskle válcovaný" tl 0,65mm D 100mm</t>
  </si>
  <si>
    <t>826334828</t>
  </si>
  <si>
    <t>6*1,1 'Přepočtené koeficientem množství</t>
  </si>
  <si>
    <t>202</t>
  </si>
  <si>
    <t>764508132</t>
  </si>
  <si>
    <t>Montáž objímky kruhového svodu</t>
  </si>
  <si>
    <t>-160259316</t>
  </si>
  <si>
    <t>203</t>
  </si>
  <si>
    <t>55344870</t>
  </si>
  <si>
    <t>objímka svodu Al 100/200mm</t>
  </si>
  <si>
    <t>-749671583</t>
  </si>
  <si>
    <t>204</t>
  </si>
  <si>
    <t>764508134</t>
  </si>
  <si>
    <t>Montáž horního dvojitého kolena kruhového svodu</t>
  </si>
  <si>
    <t>-1128818685</t>
  </si>
  <si>
    <t>205</t>
  </si>
  <si>
    <t>55349303R</t>
  </si>
  <si>
    <t>dvojité svodové koleno tvaru S  TiZn "leskle válcovaný" D 100mm</t>
  </si>
  <si>
    <t>-1768731137</t>
  </si>
  <si>
    <t>206</t>
  </si>
  <si>
    <t>998764121</t>
  </si>
  <si>
    <t>Přesun hmot tonážní pro konstrukce klempířské ruční v objektech v do 6 m</t>
  </si>
  <si>
    <t>1718968278</t>
  </si>
  <si>
    <t>766</t>
  </si>
  <si>
    <t>Konstrukce truhlářské</t>
  </si>
  <si>
    <t>207</t>
  </si>
  <si>
    <t>766417411</t>
  </si>
  <si>
    <t>Montáž provětrávané fasády pl přes 5 m2 z dřevěných profilů š do 60 mm tl do 20 mm</t>
  </si>
  <si>
    <t>-651869190</t>
  </si>
  <si>
    <t>2,2*9,46</t>
  </si>
  <si>
    <t>208</t>
  </si>
  <si>
    <t>3012103773R</t>
  </si>
  <si>
    <t>Fasádní dřevěný obklad thermo borovice 19×140×4200 mm olejovanýchdle fasády stávajícího opláštění.</t>
  </si>
  <si>
    <t>1848031632</t>
  </si>
  <si>
    <t>20,812*1,15 'Přepočtené koeficientem množství</t>
  </si>
  <si>
    <t>209</t>
  </si>
  <si>
    <t>765191001R</t>
  </si>
  <si>
    <t>Montáž pojistné hydroizolační nebo parotěsné fólie kladené lepením/kotvením s těsbáícími pásy pod latě na bednění venkovního skladu</t>
  </si>
  <si>
    <t>-212509525</t>
  </si>
  <si>
    <t>210</t>
  </si>
  <si>
    <t>28329036</t>
  </si>
  <si>
    <t>fólie kontaktní difuzně propustná pro doplňkovou hydroizolační vrstvu, třívrstvá mikroporézní PP 150g/m2 s integrovanou samolepící páskou</t>
  </si>
  <si>
    <t>-1311445730</t>
  </si>
  <si>
    <t>20,812*1,1 'Přepočtené koeficientem množství</t>
  </si>
  <si>
    <t>211</t>
  </si>
  <si>
    <t>766417521R</t>
  </si>
  <si>
    <t>Montáž difúzní paropropustné fólie pro podstřešní prostor -  kladené volně</t>
  </si>
  <si>
    <t>-1865732759</t>
  </si>
  <si>
    <t>155,12 "folie nad tepelnou izolací Po1"</t>
  </si>
  <si>
    <t>212</t>
  </si>
  <si>
    <t>28329038</t>
  </si>
  <si>
    <t>fólie kontaktní difuzně propustná pro doplňkovou hydroizolační vrstvu skládaných větraných fasád s otevřenými spárami (spára max 20 mm, max.20% plochy)</t>
  </si>
  <si>
    <t>1252990533</t>
  </si>
  <si>
    <t>155,12*1,111 'Přepočtené koeficientem množství</t>
  </si>
  <si>
    <t>213</t>
  </si>
  <si>
    <t>766427112</t>
  </si>
  <si>
    <t>Montáž podkladového roštu pro obložení podhledů</t>
  </si>
  <si>
    <t>-2085119352</t>
  </si>
  <si>
    <t>40*5+9*3+11*6,4"dřevěné latě podhledu Po1"</t>
  </si>
  <si>
    <t>214</t>
  </si>
  <si>
    <t>61223262</t>
  </si>
  <si>
    <t>hranol konstrukční KVH lepený průřezu 60x60-280mm nepohledový</t>
  </si>
  <si>
    <t>3386040</t>
  </si>
  <si>
    <t>(40*5+9*3+11*6,4)*0,06*0,08 "dřevěné latě KVH 60/80 podhledu Po1"</t>
  </si>
  <si>
    <t>1,428*1,1 'Přepočtené koeficientem množství</t>
  </si>
  <si>
    <t>215</t>
  </si>
  <si>
    <t>766621212</t>
  </si>
  <si>
    <t>Montáž dřevěných oken plochy přes 1 m2 otevíravých výšky do 2,5 m s rámem do zdiva</t>
  </si>
  <si>
    <t>689256633</t>
  </si>
  <si>
    <t>2,05*1,5*2 "okno O1; O2"</t>
  </si>
  <si>
    <t>2,05*1,3*2 "okno O3; O4"</t>
  </si>
  <si>
    <t>1,25*1,3 "okno O5"</t>
  </si>
  <si>
    <t>1,25*1,5*2 "okno O6; O7"</t>
  </si>
  <si>
    <t>216</t>
  </si>
  <si>
    <t>61110013</t>
  </si>
  <si>
    <t>okno dřevěné otevíravé/sklopné trojsklo přes plochu 1m2 v 1,5-2,5m</t>
  </si>
  <si>
    <t>-2037269772</t>
  </si>
  <si>
    <t>217</t>
  </si>
  <si>
    <t>766660101</t>
  </si>
  <si>
    <t>Montáž dveřních křídel otvíravých jednokřídlových š do 0,8 m do dřevěné rámové zárubně</t>
  </si>
  <si>
    <t>1791414854</t>
  </si>
  <si>
    <t>218</t>
  </si>
  <si>
    <t>61164082</t>
  </si>
  <si>
    <t>dveře jednokřídlé dřevotřískové profilované povrch dýhovaný plné 700x1970-2100mm</t>
  </si>
  <si>
    <t>1901424277</t>
  </si>
  <si>
    <t>219</t>
  </si>
  <si>
    <t>766660102</t>
  </si>
  <si>
    <t>Montáž dveřních křídel otvíravých jednokřídlových š přes 0,8 m do dřevěné rámové zárubně</t>
  </si>
  <si>
    <t>-862151233</t>
  </si>
  <si>
    <t>220</t>
  </si>
  <si>
    <t>61164086</t>
  </si>
  <si>
    <t>dveře jednokřídlé dřevotřískové profilované povrch dýhovaný plné 900x1970-2100mm</t>
  </si>
  <si>
    <t>-1220735353</t>
  </si>
  <si>
    <t>221</t>
  </si>
  <si>
    <t>766660111</t>
  </si>
  <si>
    <t>Montáž dveřních křídel otvíravých dvoukřídlových š do 1,45 m do dřevěné rámové zárubně</t>
  </si>
  <si>
    <t>1455030948</t>
  </si>
  <si>
    <t>222</t>
  </si>
  <si>
    <t>61164510</t>
  </si>
  <si>
    <t>dveře dvoukřídlé dřevotřískové profilované povrch dýhovaný částečně prosklené 1450x1970-2100mm</t>
  </si>
  <si>
    <t>-534150046</t>
  </si>
  <si>
    <t>223</t>
  </si>
  <si>
    <t>766660112</t>
  </si>
  <si>
    <t>Montáž dveřních křídel otvíravých dvoukřídlových š přes 1,45 m do dřevěné rámové zárubně</t>
  </si>
  <si>
    <t>-2101592880</t>
  </si>
  <si>
    <t>224</t>
  </si>
  <si>
    <t>61164331</t>
  </si>
  <si>
    <t>dveře dvoukřídlé dřevotřískové profilované povrch dýhovaný částečně prosklené 1650x1970-2100mm</t>
  </si>
  <si>
    <t>-1845307026</t>
  </si>
  <si>
    <t>225</t>
  </si>
  <si>
    <t>766660411</t>
  </si>
  <si>
    <t>Montáž vchodových dveří včetně rámu jednokřídlových bez nadsvětlíku do zdiva</t>
  </si>
  <si>
    <t>-179266875</t>
  </si>
  <si>
    <t>226</t>
  </si>
  <si>
    <t>61173202</t>
  </si>
  <si>
    <t>dveře jednokřídlé dřevěné plné max rozměru otvoru 2,42m2 bezpečnostní třídy RC2</t>
  </si>
  <si>
    <t>-35749203</t>
  </si>
  <si>
    <t>1*1,8 'Přepočtené koeficientem množství</t>
  </si>
  <si>
    <t>227</t>
  </si>
  <si>
    <t>766660716</t>
  </si>
  <si>
    <t>Montáž samozavírače na dřevěnou zárubeň a dveřní křídlo</t>
  </si>
  <si>
    <t>1275386557</t>
  </si>
  <si>
    <t>228</t>
  </si>
  <si>
    <t>54917250R</t>
  </si>
  <si>
    <t>samozavírač dveří hydraulický s kluznou lištou</t>
  </si>
  <si>
    <t>-31178870</t>
  </si>
  <si>
    <t>229</t>
  </si>
  <si>
    <t>766694126</t>
  </si>
  <si>
    <t>Montáž parapetních desek dřevěných nebo plastových š přes 30 cm</t>
  </si>
  <si>
    <t>1669339020</t>
  </si>
  <si>
    <t>1,5*2 "parapet T4"</t>
  </si>
  <si>
    <t>1,3*1 "parapet T5"</t>
  </si>
  <si>
    <t>230</t>
  </si>
  <si>
    <t>60794103</t>
  </si>
  <si>
    <t>parapet dřevotřískový vnitřní povrch laminátový š 300mm</t>
  </si>
  <si>
    <t>984764970</t>
  </si>
  <si>
    <t>4,3*1,1 'Přepočtené koeficientem množství</t>
  </si>
  <si>
    <t>231</t>
  </si>
  <si>
    <t>60794121</t>
  </si>
  <si>
    <t>koncovka PVC k parapetním dřevotřískovým deskám 600mm</t>
  </si>
  <si>
    <t>-2137273513</t>
  </si>
  <si>
    <t>232</t>
  </si>
  <si>
    <t>998766121</t>
  </si>
  <si>
    <t>Přesun hmot tonážní pro kce truhlářské ruční v objektech v do 6 m</t>
  </si>
  <si>
    <t>-440392937</t>
  </si>
  <si>
    <t>767</t>
  </si>
  <si>
    <t>Konstrukce zámečnické</t>
  </si>
  <si>
    <t>233</t>
  </si>
  <si>
    <t>767114115R</t>
  </si>
  <si>
    <t>Montáž konstrukcí strukturálního zasklení spojovací chodby a pavilonu "skleníku" - střecha a svislé konstrukce (vnější i vnitřní) dle výkresu D1.1.c.1 - 5</t>
  </si>
  <si>
    <t>soub.</t>
  </si>
  <si>
    <t>1862028160</t>
  </si>
  <si>
    <t>Poznámka k položce:_x000D_
Dle výkresu D1.1.c.1 - 5</t>
  </si>
  <si>
    <t>234</t>
  </si>
  <si>
    <t>55341364R</t>
  </si>
  <si>
    <t>Konstrukce svislá (vnější i vnitřní) a střešní rámová prosklená - izolační trojsklo, fixní + 3×dveře, Al komaxit dle RAL Dle výkresu D1.1.c.1 - 5</t>
  </si>
  <si>
    <t>-2122775720</t>
  </si>
  <si>
    <t>Poznámka k položce:_x000D_
Skleník + spojovací chodba KOMPLET (střecha, svislé konstrukce, utěsňovací profily....)_x000D_
svislá konstrukce vnější 1,30 × 12,20; 2,37 × 12,012_x000D_
svislá konstrukce vnitřní 1,71 × 12,20_x000D_
šikmá konstrukce (střecha) 12,20 × 5,75_x000D_
3 × dveře,samozavírač s kluznou lištou, průchod 0,9 / 2,2_x000D_
Dle výkresu D1.1.c.1 - 5</t>
  </si>
  <si>
    <t>235</t>
  </si>
  <si>
    <t>767531212</t>
  </si>
  <si>
    <t>Montáž vstupních kovových nebo plastových rohoží čisticích zón plochy přes 0,5 do 1 m2</t>
  </si>
  <si>
    <t>-1069800540</t>
  </si>
  <si>
    <t>236</t>
  </si>
  <si>
    <t>69752070</t>
  </si>
  <si>
    <t>rohož vstupní provedení umělohmotné profily se silon. Kartáčky</t>
  </si>
  <si>
    <t>568727374</t>
  </si>
  <si>
    <t>1,5*0,6*2 "čistící rohož Z1 - exteriérová"</t>
  </si>
  <si>
    <t>0,8*0,5 "čistící rohož Z2 - exteriérová"</t>
  </si>
  <si>
    <t>1*0,5*2 "čistící rohož Z5 - interiérová"</t>
  </si>
  <si>
    <t>237</t>
  </si>
  <si>
    <t>767995112R</t>
  </si>
  <si>
    <t>Montáž atypických zámečnických konstrukcí hm přes 5 do 10 kg včetně ošetření zinkovým sprejem spojů u stávajících konstrukcí</t>
  </si>
  <si>
    <t>-1574746770</t>
  </si>
  <si>
    <t>6,15*0,95*2 "kulatina d=12 (S235)</t>
  </si>
  <si>
    <t>4 "kotvící pásovina P4 + napínací prvky"</t>
  </si>
  <si>
    <t>0,68*3,95*12 "kulatina d=25 (S235)</t>
  </si>
  <si>
    <t>6 "kotvící pásovina P4"</t>
  </si>
  <si>
    <t>238</t>
  </si>
  <si>
    <t>13010012</t>
  </si>
  <si>
    <t>tyč ocelová kruhová jakost S235JR (11 375) D 12mm</t>
  </si>
  <si>
    <t>-936103825</t>
  </si>
  <si>
    <t>(6,15*0,95*2)/1000 "kulatina d=12 (S235)</t>
  </si>
  <si>
    <t>4/1000 "kotvící pásovina + napínací prvky"</t>
  </si>
  <si>
    <t>0,016*1,16 'Přepočtené koeficientem množství</t>
  </si>
  <si>
    <t>239</t>
  </si>
  <si>
    <t>13010018</t>
  </si>
  <si>
    <t>tyč ocelová kruhová jakost S235JR (11 375) D 25mm</t>
  </si>
  <si>
    <t>142283019</t>
  </si>
  <si>
    <t>(0,68*3,95*12)/1000 "kulatina d=25 (S235)</t>
  </si>
  <si>
    <t>240</t>
  </si>
  <si>
    <t>13611214</t>
  </si>
  <si>
    <t>plech ocelový hladký jakost S235JR tl 4mm tabule</t>
  </si>
  <si>
    <t>809064706</t>
  </si>
  <si>
    <t>4/1000 "kotvící pásovina P4 + napínací prvky"</t>
  </si>
  <si>
    <t>6/1000 "kotvící pásovina P4"</t>
  </si>
  <si>
    <t>241</t>
  </si>
  <si>
    <t>767995114</t>
  </si>
  <si>
    <t>Montáž atypických zámečnických konstrukcí hm přes 20 do 50 kg</t>
  </si>
  <si>
    <t>351630482</t>
  </si>
  <si>
    <t xml:space="preserve">237,1 "Ok1 - HEB 120" </t>
  </si>
  <si>
    <t xml:space="preserve">304,38 "Ok2 - HEB 120" </t>
  </si>
  <si>
    <t xml:space="preserve">45 "Ok3 - P10 250/250 kotevní plech" </t>
  </si>
  <si>
    <t xml:space="preserve">267 "Ok4 - HEB 120" </t>
  </si>
  <si>
    <t xml:space="preserve">486,64 "Ok5 - IPE 160" </t>
  </si>
  <si>
    <t xml:space="preserve">46,7 "Ok6 - TR 44,5×2,6" </t>
  </si>
  <si>
    <t>242</t>
  </si>
  <si>
    <t>13010972</t>
  </si>
  <si>
    <t>ocel profilová jakost S235JR (11 375) průřez HEB 120</t>
  </si>
  <si>
    <t>-200710651</t>
  </si>
  <si>
    <t xml:space="preserve">237,1/1000 "Ok1 - HEB 120" </t>
  </si>
  <si>
    <t xml:space="preserve">304,38/1000 "Ok2 - HEB 120" </t>
  </si>
  <si>
    <t xml:space="preserve">267/1000 "Ok4 - HEB 120" </t>
  </si>
  <si>
    <t>0,808*1,1 'Přepočtené koeficientem množství</t>
  </si>
  <si>
    <t>243</t>
  </si>
  <si>
    <t>13010748</t>
  </si>
  <si>
    <t>ocel profilová jakost S235JR (11 375) průřez IPE 160</t>
  </si>
  <si>
    <t>-1354135508</t>
  </si>
  <si>
    <t xml:space="preserve">486,64/1000 "Ok5 - IPE 160" </t>
  </si>
  <si>
    <t>0,487*1,1 'Přepočtené koeficientem množství</t>
  </si>
  <si>
    <t>244</t>
  </si>
  <si>
    <t>14011020</t>
  </si>
  <si>
    <t>trubka ocelová bezešvá hladká jakost 11 353 44,5x3,2mm</t>
  </si>
  <si>
    <t>-1042491491</t>
  </si>
  <si>
    <t xml:space="preserve">46,7/1000 "Ok6 - TR 44,5×2,6" </t>
  </si>
  <si>
    <t>0,047*1,1 'Přepočtené koeficientem množství</t>
  </si>
  <si>
    <t>245</t>
  </si>
  <si>
    <t>13522520</t>
  </si>
  <si>
    <t>ocel široká jakost S235JR 250x10mm</t>
  </si>
  <si>
    <t>-431731642</t>
  </si>
  <si>
    <t xml:space="preserve">45/1000 "Ok3 - P10 250/250 kotevní plech" </t>
  </si>
  <si>
    <t>0,045*1,1 'Přepočtené koeficientem množství</t>
  </si>
  <si>
    <t>246</t>
  </si>
  <si>
    <t>628613611R</t>
  </si>
  <si>
    <t>Žárové zinkování ponorem dílů ocelových konstrukcí</t>
  </si>
  <si>
    <t>-1370995621</t>
  </si>
  <si>
    <t>247</t>
  </si>
  <si>
    <t>998767121</t>
  </si>
  <si>
    <t>Přesun hmot tonážní pro zámečnické konstrukce ruční v objektech v do 6 m</t>
  </si>
  <si>
    <t>2080250130</t>
  </si>
  <si>
    <t>771</t>
  </si>
  <si>
    <t>Podlahy z dlaždic</t>
  </si>
  <si>
    <t>248</t>
  </si>
  <si>
    <t>771111011</t>
  </si>
  <si>
    <t>Vysátí podkladu před pokládkou dlažby</t>
  </si>
  <si>
    <t>-268373325</t>
  </si>
  <si>
    <t>31,92+26,46+3,88+7,38+9,19+15,53</t>
  </si>
  <si>
    <t>249</t>
  </si>
  <si>
    <t>771121011</t>
  </si>
  <si>
    <t>Nátěr penetrační na podlahu</t>
  </si>
  <si>
    <t>-1041051157</t>
  </si>
  <si>
    <t>250</t>
  </si>
  <si>
    <t>771151022</t>
  </si>
  <si>
    <t>Samonivelační stěrka podlah pevnosti 30 MPa tl přes 3 do 5 mm</t>
  </si>
  <si>
    <t>-1443213249</t>
  </si>
  <si>
    <t>251</t>
  </si>
  <si>
    <t>771161021</t>
  </si>
  <si>
    <t>Montáž profilu ukončujícího pro plynulý přechod (dlažby s kobercem apod.)</t>
  </si>
  <si>
    <t>1803873320</t>
  </si>
  <si>
    <t>252</t>
  </si>
  <si>
    <t>59054104</t>
  </si>
  <si>
    <t>profil přechodový Al s pohyblivým ramenem 17,5x40mm</t>
  </si>
  <si>
    <t>-417772429</t>
  </si>
  <si>
    <t>1,8*1,1 'Přepočtené koeficientem množství</t>
  </si>
  <si>
    <t>253</t>
  </si>
  <si>
    <t>771474112</t>
  </si>
  <si>
    <t>Montáž soklů z dlaždic keramických rovných lepených cementovým flexibilním lepidlem v přes 65 do 90 mm</t>
  </si>
  <si>
    <t>587837954</t>
  </si>
  <si>
    <t>35,54+31,04+10,24+16,28+12,14+16,86</t>
  </si>
  <si>
    <t>254</t>
  </si>
  <si>
    <t>771574412</t>
  </si>
  <si>
    <t>Montáž podlah keramických hladkých lepených cementovým flexibilním lepidlem přes 0,5 do 2 ks/m2</t>
  </si>
  <si>
    <t>-1366901017</t>
  </si>
  <si>
    <t>255</t>
  </si>
  <si>
    <t>59761141</t>
  </si>
  <si>
    <t>dlažba keramická slinutá mrazuvzdorná R9/A povrch hladký/matný tl do 10mm přes 0,5 do 2ks/m2</t>
  </si>
  <si>
    <t>-769893033</t>
  </si>
  <si>
    <t>Poznámka k položce:_x000D_
Barevnost bude vybrána v rámci AD!</t>
  </si>
  <si>
    <t>94,36 "plocha dlažby"</t>
  </si>
  <si>
    <t xml:space="preserve">12,21 "podlahový sokl z dlažby </t>
  </si>
  <si>
    <t>106,57*1,15 'Přepočtené koeficientem množství</t>
  </si>
  <si>
    <t>256</t>
  </si>
  <si>
    <t>998771121</t>
  </si>
  <si>
    <t>Přesun hmot tonážní pro podlahy z dlaždic ruční v objektech v do 6 m</t>
  </si>
  <si>
    <t>1352034575</t>
  </si>
  <si>
    <t>776</t>
  </si>
  <si>
    <t>Podlahy povlakové</t>
  </si>
  <si>
    <t>257</t>
  </si>
  <si>
    <t>776111115</t>
  </si>
  <si>
    <t>Broušení podkladu povlakových podlah před litím stěrky</t>
  </si>
  <si>
    <t>-1142963462</t>
  </si>
  <si>
    <t>258</t>
  </si>
  <si>
    <t>776111311</t>
  </si>
  <si>
    <t>Vysátí podkladu povlakových podlah</t>
  </si>
  <si>
    <t>231271784</t>
  </si>
  <si>
    <t>259</t>
  </si>
  <si>
    <t>776121112</t>
  </si>
  <si>
    <t>Vodou ředitelná penetrace savého podkladu povlakových podlah</t>
  </si>
  <si>
    <t>-2076522599</t>
  </si>
  <si>
    <t>260</t>
  </si>
  <si>
    <t>776141122</t>
  </si>
  <si>
    <t>Stěrka podlahová nivelační pro vyrovnání podkladu povlakových podlah pevnosti 30 MPa tl přes 3 do 5 mm</t>
  </si>
  <si>
    <t>1843044967</t>
  </si>
  <si>
    <t>261</t>
  </si>
  <si>
    <t>776221111</t>
  </si>
  <si>
    <t>Lepení pásů z PVC standardním lepidlem</t>
  </si>
  <si>
    <t>-1306496672</t>
  </si>
  <si>
    <t>262</t>
  </si>
  <si>
    <t>28411018</t>
  </si>
  <si>
    <t>PVC vinyl heterogenní akustický tl 2mm, nášlapná vrstva &gt;1mm, hořlavost Cfl-s1, smykové tření µ &gt;=0,5, třída zátěže 34/43, útlum 17dB, otlak 0,06</t>
  </si>
  <si>
    <t>388417752</t>
  </si>
  <si>
    <t>65,93*1,1 'Přepočtené koeficientem množství</t>
  </si>
  <si>
    <t>263</t>
  </si>
  <si>
    <t>776421111</t>
  </si>
  <si>
    <t>Montáž obvodových lišt lepením</t>
  </si>
  <si>
    <t>586137063</t>
  </si>
  <si>
    <t>264</t>
  </si>
  <si>
    <t>28411010</t>
  </si>
  <si>
    <t>lišta soklová PVC 20x100mm</t>
  </si>
  <si>
    <t>1301555447</t>
  </si>
  <si>
    <t>Poznámka k položce:_x000D_
Barevnost a typ bude vybrán v rámci AD!</t>
  </si>
  <si>
    <t>36,86*1,02 'Přepočtené koeficientem množství</t>
  </si>
  <si>
    <t>265</t>
  </si>
  <si>
    <t>998776121</t>
  </si>
  <si>
    <t>Přesun hmot tonážní pro podlahy povlakové ruční v objektech v do 6 m</t>
  </si>
  <si>
    <t>924491877</t>
  </si>
  <si>
    <t>781</t>
  </si>
  <si>
    <t>Dokončovací práce - obklady</t>
  </si>
  <si>
    <t>266</t>
  </si>
  <si>
    <t>781111011</t>
  </si>
  <si>
    <t>Ometení (oprášení) stěny při přípravě podkladu</t>
  </si>
  <si>
    <t>45396973</t>
  </si>
  <si>
    <t>70,84 "obklad WC"</t>
  </si>
  <si>
    <t>3,6*1,5 "obklad učebna"</t>
  </si>
  <si>
    <t>2,9*1,5 "obklad přípravna-navázání na stávající obklad"</t>
  </si>
  <si>
    <t>267</t>
  </si>
  <si>
    <t>781121011</t>
  </si>
  <si>
    <t>Nátěr penetrační na stěnu</t>
  </si>
  <si>
    <t>1105040040</t>
  </si>
  <si>
    <t>268</t>
  </si>
  <si>
    <t>781472214</t>
  </si>
  <si>
    <t>Montáž obkladů keramických hladkých lepených cementovým flexibilním lepidlem přes 4 do 6 ks/m2</t>
  </si>
  <si>
    <t>444772761</t>
  </si>
  <si>
    <t>269</t>
  </si>
  <si>
    <t>59761717</t>
  </si>
  <si>
    <t>obklad keramický nemrazuvzdorný povrch hladký/matný tl do 10mm přes 4 do 6ks/m2</t>
  </si>
  <si>
    <t>934176625</t>
  </si>
  <si>
    <t>80,59*1,15 'Přepočtené koeficientem množství</t>
  </si>
  <si>
    <t>270</t>
  </si>
  <si>
    <t>781491012</t>
  </si>
  <si>
    <t>Montáž zrcadel plochy přes 1 m2 lepených silikonovým tmelem na podkladní omítku</t>
  </si>
  <si>
    <t>-2114320889</t>
  </si>
  <si>
    <t>2*(1*2) "WC"</t>
  </si>
  <si>
    <t>271</t>
  </si>
  <si>
    <t>63465124</t>
  </si>
  <si>
    <t>zrcadlo nemontované čiré tl 4mm max rozměr 3210x2250mm</t>
  </si>
  <si>
    <t>-1441103029</t>
  </si>
  <si>
    <t>4*1,1 'Přepočtené koeficientem množství</t>
  </si>
  <si>
    <t>272</t>
  </si>
  <si>
    <t>781492211</t>
  </si>
  <si>
    <t>Montáž profilů rohových lepených flexibilním cementovým lepidlem</t>
  </si>
  <si>
    <t>680930310</t>
  </si>
  <si>
    <t>273</t>
  </si>
  <si>
    <t>19416005</t>
  </si>
  <si>
    <t>lišta ukončovací z eloxovaného hliníku 10mm</t>
  </si>
  <si>
    <t>-1657662997</t>
  </si>
  <si>
    <t>12*1,05 'Přepočtené koeficientem množství</t>
  </si>
  <si>
    <t>274</t>
  </si>
  <si>
    <t>781492451</t>
  </si>
  <si>
    <t>Montáž profilů ukončovacích lepených standardním cementovým lepidlem</t>
  </si>
  <si>
    <t>-1091675173</t>
  </si>
  <si>
    <t>275</t>
  </si>
  <si>
    <t>781495115</t>
  </si>
  <si>
    <t>Spárování vnitřních obkladů silikonem</t>
  </si>
  <si>
    <t>-476631458</t>
  </si>
  <si>
    <t>276</t>
  </si>
  <si>
    <t>781495142</t>
  </si>
  <si>
    <t>Průnik obkladem kruhový přes DN 30 do DN 90</t>
  </si>
  <si>
    <t>672556627</t>
  </si>
  <si>
    <t>277</t>
  </si>
  <si>
    <t>998781121</t>
  </si>
  <si>
    <t>Přesun hmot tonážní pro obklady keramické ruční v objektech v do 6 m</t>
  </si>
  <si>
    <t>-585101546</t>
  </si>
  <si>
    <t>784</t>
  </si>
  <si>
    <t>Dokončovací práce - malby a tapety</t>
  </si>
  <si>
    <t>278</t>
  </si>
  <si>
    <t>784171101</t>
  </si>
  <si>
    <t>Zakrytí vnitřních podlah včetně pozdějšího odkrytí</t>
  </si>
  <si>
    <t>-187572642</t>
  </si>
  <si>
    <t>279</t>
  </si>
  <si>
    <t>28323156</t>
  </si>
  <si>
    <t>fólie pro malířské potřeby zakrývací tl 41µ 4x5m</t>
  </si>
  <si>
    <t>703194466</t>
  </si>
  <si>
    <t>300*1,05 'Přepočtené koeficientem množství</t>
  </si>
  <si>
    <t>280</t>
  </si>
  <si>
    <t>28323155</t>
  </si>
  <si>
    <t>fólie s textilní samolepící páskou pro venkovní malířské potřeby 1,8mx20m</t>
  </si>
  <si>
    <t>-1710880076</t>
  </si>
  <si>
    <t>281</t>
  </si>
  <si>
    <t>28323152</t>
  </si>
  <si>
    <t>fólie s papírovou samolepící páskou pro vnitřní malířské potřeby 1,8mx33m</t>
  </si>
  <si>
    <t>1083463574</t>
  </si>
  <si>
    <t>282</t>
  </si>
  <si>
    <t>784181121</t>
  </si>
  <si>
    <t>Hloubková jednonásobná bezbarvá penetrace podkladu v místnostech v do 3,80 m</t>
  </si>
  <si>
    <t>-483898377</t>
  </si>
  <si>
    <t>144,76 "stropy"</t>
  </si>
  <si>
    <t>350,03 "stěny"</t>
  </si>
  <si>
    <t>283</t>
  </si>
  <si>
    <t>784211103</t>
  </si>
  <si>
    <t>Dvojnásobné bílé malby ze směsí za mokra výborně oděruvzdorných v místnostech v přes 3,80 do 5,00 m</t>
  </si>
  <si>
    <t>2017696732</t>
  </si>
  <si>
    <t>284</t>
  </si>
  <si>
    <t>784211163</t>
  </si>
  <si>
    <t>Příplatek k cenám 2x maleb ze směsí za mokra oděruvzdorných za barevnou malbu středně sytého odstínu</t>
  </si>
  <si>
    <t>-437803974</t>
  </si>
  <si>
    <t>786</t>
  </si>
  <si>
    <t>Dokončovací práce - čalounické úpravy</t>
  </si>
  <si>
    <t>285</t>
  </si>
  <si>
    <t>786613210R</t>
  </si>
  <si>
    <t>Montáž zatemňující kazetové termo rolety do oken otevíravých, sklápěcích, vyklápěcích, pevných</t>
  </si>
  <si>
    <t>323314112</t>
  </si>
  <si>
    <t>Poznámka k položce:_x000D_
Rolety v oknech v učebně</t>
  </si>
  <si>
    <t>286</t>
  </si>
  <si>
    <t>RMAT0001R</t>
  </si>
  <si>
    <t>Zatemňující kazetová termo roleta</t>
  </si>
  <si>
    <t>1158332919</t>
  </si>
  <si>
    <t>4*2,75</t>
  </si>
  <si>
    <t>1,6*3</t>
  </si>
  <si>
    <t>287</t>
  </si>
  <si>
    <t>786614005</t>
  </si>
  <si>
    <t>Montáž venkovní rolety ovládané motorem plochy přes 6 m2</t>
  </si>
  <si>
    <t>-1078021671</t>
  </si>
  <si>
    <t>288</t>
  </si>
  <si>
    <t>63128023</t>
  </si>
  <si>
    <t>roleta látková zipscreen systém box š 135mm ovládaná základním motorem včetně příslušenství plochy přes 20,0m2</t>
  </si>
  <si>
    <t>978609693</t>
  </si>
  <si>
    <t>289</t>
  </si>
  <si>
    <t>786623015</t>
  </si>
  <si>
    <t>Montáž venkovní žaluzie do okenního nebo dveřního otvoru na rám nebo do žaluziové schránky ovládané motorem pl přes 6 do 8 m2</t>
  </si>
  <si>
    <t>-1641734124</t>
  </si>
  <si>
    <t>290</t>
  </si>
  <si>
    <t>55342532</t>
  </si>
  <si>
    <t>žaluzie Z-90 ovládaná základním motorem včetně příslušenství plochy do 7,0m2</t>
  </si>
  <si>
    <t>-822905393</t>
  </si>
  <si>
    <t>291</t>
  </si>
  <si>
    <t>998786121</t>
  </si>
  <si>
    <t>Přesun hmot tonážní pro stínění a čalounické úpravy ruční v objektech v do 6 m</t>
  </si>
  <si>
    <t>-1990650627</t>
  </si>
  <si>
    <t>D.1.4.1. - Zdravotechnika</t>
  </si>
  <si>
    <t>Ing. Michal Kuťák</t>
  </si>
  <si>
    <t xml:space="preserve">    722 - Zdravotechnika - vnitřní vodovod</t>
  </si>
  <si>
    <t xml:space="preserve">    751 - Vzduchotechnika</t>
  </si>
  <si>
    <t>VRN - Vedlejší rozpočtové náklady</t>
  </si>
  <si>
    <t xml:space="preserve">    VRN1 - Průzkumné, geodetické a projektové práce</t>
  </si>
  <si>
    <t xml:space="preserve">    VRN4 - Inženýrská činnost</t>
  </si>
  <si>
    <t>713463121</t>
  </si>
  <si>
    <t>Montáž izolace tepelné potrubí potrubními pouzdry bez úpravy uchycenými sponami 1x</t>
  </si>
  <si>
    <t>-541613210</t>
  </si>
  <si>
    <t>28377045</t>
  </si>
  <si>
    <t>pouzdro izolační potrubní z pěnového polyetylenu 22/20mm</t>
  </si>
  <si>
    <t>-1498772401</t>
  </si>
  <si>
    <t>50*1,02 'Přepočtené koeficientem množství</t>
  </si>
  <si>
    <t>28377049</t>
  </si>
  <si>
    <t>pouzdro izolační potrubní z pěnového polyetylenu 28/25mm</t>
  </si>
  <si>
    <t>1218019263</t>
  </si>
  <si>
    <t>24*1,02 'Přepočtené koeficientem množství</t>
  </si>
  <si>
    <t>1504714230</t>
  </si>
  <si>
    <t>721171808-R</t>
  </si>
  <si>
    <t>Zaslepení kanalizačních připojovacích míst - zajištění proti zapadání sutí či stavebního materiálu</t>
  </si>
  <si>
    <t>soub</t>
  </si>
  <si>
    <t>-1312872469</t>
  </si>
  <si>
    <t>Poznámka k položce:_x000D_
Bourací práce kanalizačních trub jsou zahrnuty ve stavební části.</t>
  </si>
  <si>
    <t>721174025-R</t>
  </si>
  <si>
    <t>Potrubí kanalizační z PP odpadní DN 110 vč. tvarovek a kotevních prvků - komplet</t>
  </si>
  <si>
    <t>-1663154800</t>
  </si>
  <si>
    <t>721174042-R</t>
  </si>
  <si>
    <t>Potrubí kanalizační z PP připojovací DN 40 vč. tvarovek a kotevních prvků - komplet</t>
  </si>
  <si>
    <t>441112255</t>
  </si>
  <si>
    <t>721174043-R</t>
  </si>
  <si>
    <t>Potrubí kanalizační z PP připojovací DN 50 vč. tvarovek a kotevních prvků - komplet</t>
  </si>
  <si>
    <t>-2055598122</t>
  </si>
  <si>
    <t>721174044-R</t>
  </si>
  <si>
    <t>Potrubí kanalizační z PP připojovací DN 75 vč. tvarovek a kotevních prvků - komplet</t>
  </si>
  <si>
    <t>1233659443</t>
  </si>
  <si>
    <t>998721105</t>
  </si>
  <si>
    <t>Přesun hmot tonážní pro vnitřní kanalizaci v objektech v přes 36 do 48 m</t>
  </si>
  <si>
    <t>226172188</t>
  </si>
  <si>
    <t>722</t>
  </si>
  <si>
    <t>Zdravotechnika - vnitřní vodovod</t>
  </si>
  <si>
    <t>722110815-R</t>
  </si>
  <si>
    <t>záslepky vodovodního potrubí po demontáži.</t>
  </si>
  <si>
    <t>261879193</t>
  </si>
  <si>
    <t>Poznámka k položce:_x000D_
Demontáž vodovodního potrubí je zahrnuté v bouracích pracích.</t>
  </si>
  <si>
    <t>722173113-R</t>
  </si>
  <si>
    <t>Potrubí vodovodní plastové PE-Xa spoj násuvnou objímkou plastovou D 20x2,8 mm vč. tvarovek a kotevních prvků - komplet</t>
  </si>
  <si>
    <t>-791394944</t>
  </si>
  <si>
    <t>722173114-R</t>
  </si>
  <si>
    <t>Potrubí vodovodní plastové PE-Xa spoj násuvnou objímkou plastovou D 25x3,5 mm vč. tvarovek a kotevních prvků - komplet</t>
  </si>
  <si>
    <t>1037852426</t>
  </si>
  <si>
    <t>722231141-R</t>
  </si>
  <si>
    <t>Ventil závitový pojistný rohový G 1/2" × 3/8"</t>
  </si>
  <si>
    <t>-588709045</t>
  </si>
  <si>
    <t>722231143-R</t>
  </si>
  <si>
    <t>Ventil závitový pojistný rohový G 1/2" × 3/4" se zpětnou klapkou</t>
  </si>
  <si>
    <t>701058786</t>
  </si>
  <si>
    <t>722231203-R</t>
  </si>
  <si>
    <t>Vyvažovací ventil na cirkulaci G 1/2"</t>
  </si>
  <si>
    <t>1534432828</t>
  </si>
  <si>
    <t>998722105</t>
  </si>
  <si>
    <t>Přesun hmot tonážní pro vnitřní vodovod v objektech v přes 36 do 48 m</t>
  </si>
  <si>
    <t>278557897</t>
  </si>
  <si>
    <t>725112022</t>
  </si>
  <si>
    <t>Klozet keramický závěsný na nosné stěny s hlubokým splachováním odpad vodorovný</t>
  </si>
  <si>
    <t>-417907418</t>
  </si>
  <si>
    <t>725119125-R</t>
  </si>
  <si>
    <t>Montáž podomítkový WC/pisoár modul vč. Tlačítka</t>
  </si>
  <si>
    <t>-1464205439</t>
  </si>
  <si>
    <t>Poznámka k položce:_x000D_
WC, zahrnující soupravy, mísy a splachovací nádrže, mají úplný objem splachovací vody maximálně 6 litrů a maximální průměrný objem splachovací vody 3,75 litru_x000D_
pisoáry spotřebují maximálně 2 litry/mísu/hodinu. Splachovací pisoáry mají maximální úplný objem splachovací vody 1 litr_x000D_
_x000D_
!!!NUTNO NASTAVIT!!!</t>
  </si>
  <si>
    <t>64236091-R</t>
  </si>
  <si>
    <t xml:space="preserve">Podomítkový WC/pisoár modul vč. Tlačítka </t>
  </si>
  <si>
    <t>939922296</t>
  </si>
  <si>
    <t>725119131</t>
  </si>
  <si>
    <t>Montáž klozetových sedátek standardních</t>
  </si>
  <si>
    <t>2031974727</t>
  </si>
  <si>
    <t>55167381</t>
  </si>
  <si>
    <t>sedátko klozetové duroplastové bílé s poklopem</t>
  </si>
  <si>
    <t>-1073029635</t>
  </si>
  <si>
    <t>725121023</t>
  </si>
  <si>
    <t>Splachovač automatický pisoáru s napájením skupinový</t>
  </si>
  <si>
    <t>307737139</t>
  </si>
  <si>
    <t>Poznámka k položce:_x000D_
pisoáry spotřebují maximálně 2 litry/mísu/hodinu. Splachovací pisoáry mají maximální úplný objem splachovací vody 1 litr !!!NUTNO NASTAVIT DLE POŽADAVKU!!!</t>
  </si>
  <si>
    <t>725129101</t>
  </si>
  <si>
    <t>Montáž pisoáru keramického</t>
  </si>
  <si>
    <t>2056415942</t>
  </si>
  <si>
    <t>64250901</t>
  </si>
  <si>
    <t>urinál keramický bílý</t>
  </si>
  <si>
    <t>-1171636027</t>
  </si>
  <si>
    <t>55161308</t>
  </si>
  <si>
    <t>sifon k urinálu vnitřní</t>
  </si>
  <si>
    <t>-478562558</t>
  </si>
  <si>
    <t>725211603</t>
  </si>
  <si>
    <t>Umyvadlo keramické bílé šířky 600 mm bez krytu na sifon připevněné na stěnu šrouby</t>
  </si>
  <si>
    <t>-1123144018</t>
  </si>
  <si>
    <t>725219102</t>
  </si>
  <si>
    <t>Montáž umyvadla připevněného na šrouby do zdiva</t>
  </si>
  <si>
    <t>-1228843405</t>
  </si>
  <si>
    <t>55161843</t>
  </si>
  <si>
    <t>sifon pračkový podomítkový s přivzdušněním nerez</t>
  </si>
  <si>
    <t>947615940</t>
  </si>
  <si>
    <t>725319111</t>
  </si>
  <si>
    <t>Montáž dřezu ostatních typů</t>
  </si>
  <si>
    <t>-649524381</t>
  </si>
  <si>
    <t>55231084</t>
  </si>
  <si>
    <t>dřez nerez vestavný matný 800x500mm</t>
  </si>
  <si>
    <t>341840424</t>
  </si>
  <si>
    <t>725822663</t>
  </si>
  <si>
    <t>Baterie umyvadlová samouzavírací tlačná s výtokem po dobu 15 s a 4 l/min</t>
  </si>
  <si>
    <t>-1966472610</t>
  </si>
  <si>
    <t>725829131</t>
  </si>
  <si>
    <t>Montáž baterie umyvadlové stojánkové G 1/2" ostatní typ</t>
  </si>
  <si>
    <t>-717053695</t>
  </si>
  <si>
    <t>725829111</t>
  </si>
  <si>
    <t>Montáž baterie stojánkové dřezové G 1/2"</t>
  </si>
  <si>
    <t>497756968</t>
  </si>
  <si>
    <t>55145722</t>
  </si>
  <si>
    <t>baterie dřezová páková stojánková s vytahovací sprškou chrom</t>
  </si>
  <si>
    <t>949629028</t>
  </si>
  <si>
    <t>998725105</t>
  </si>
  <si>
    <t>Přesun hmot tonážní pro zařizovací předměty v objektech v přes 36 do 48 m</t>
  </si>
  <si>
    <t>1572377579</t>
  </si>
  <si>
    <t>751</t>
  </si>
  <si>
    <t>751613140</t>
  </si>
  <si>
    <t>Montáž sifonu pro odvod kondenzátu</t>
  </si>
  <si>
    <t>48374805</t>
  </si>
  <si>
    <t>28654742</t>
  </si>
  <si>
    <t>sifon pro odvod kondenzátu, zpětná klapka s koulí, DN 40</t>
  </si>
  <si>
    <t>-1232344441</t>
  </si>
  <si>
    <t>998751104</t>
  </si>
  <si>
    <t>Přesun hmot tonážní pro vzduchotechniku v objektech v přes 36 do 48 m</t>
  </si>
  <si>
    <t>-39031307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</si>
  <si>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</si>
  <si>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</si>
  <si>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</si>
  <si>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</si>
  <si>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</si>
  <si>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</si>
  <si>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</si>
  <si>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</si>
  <si>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1667538626</t>
  </si>
  <si>
    <t>VRN4</t>
  </si>
  <si>
    <t>Inženýrská činnost</t>
  </si>
  <si>
    <t>043114000</t>
  </si>
  <si>
    <t>Zkoušky tlakové</t>
  </si>
  <si>
    <t>-341116268</t>
  </si>
  <si>
    <t>043144000</t>
  </si>
  <si>
    <t>Zkoušky těsnosti</t>
  </si>
  <si>
    <t>-882708461</t>
  </si>
  <si>
    <t>D.1.4.2. - Vytápění a chlazení</t>
  </si>
  <si>
    <t>Ing. Petr Rokusek</t>
  </si>
  <si>
    <t xml:space="preserve">    997 - Přesun sutě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</si>
  <si>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</si>
  <si>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</si>
  <si>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</si>
  <si>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 - Ostatní</t>
  </si>
  <si>
    <t>997</t>
  </si>
  <si>
    <t>Přesun sutě</t>
  </si>
  <si>
    <t>997211621_R</t>
  </si>
  <si>
    <t>Ekologická likvidace materiálu, roztřídění a odvoz k recyklaci.</t>
  </si>
  <si>
    <t>-288461679</t>
  </si>
  <si>
    <t>738228903</t>
  </si>
  <si>
    <t>35,54+31,04+10,24+16,28+12,14+36,86</t>
  </si>
  <si>
    <t>89976794</t>
  </si>
  <si>
    <t>469217472</t>
  </si>
  <si>
    <t>9,1*2,5</t>
  </si>
  <si>
    <t>1734442046</t>
  </si>
  <si>
    <t>28377094</t>
  </si>
  <si>
    <t>pouzdro izolační potrubní z pěnového polyetylenu 15/9mm</t>
  </si>
  <si>
    <t>-1796377154</t>
  </si>
  <si>
    <t>28377141</t>
  </si>
  <si>
    <t>pouzdro izolační potrubní z pěnového polyetylenu 20/9mm</t>
  </si>
  <si>
    <t>1083728459</t>
  </si>
  <si>
    <t>28377013</t>
  </si>
  <si>
    <t>pouzdro izolační potrubní z pěnového polyetylenu 25/20mm</t>
  </si>
  <si>
    <t>1078434072</t>
  </si>
  <si>
    <t>28377053</t>
  </si>
  <si>
    <t>pouzdro izolační potrubní z pěnového polyetylenu 32/20mm</t>
  </si>
  <si>
    <t>1424640299</t>
  </si>
  <si>
    <t>713463112</t>
  </si>
  <si>
    <t>Montáž izolace tepelné potrubí potrubními pouzdry bez úpravy staženými drátem 1x D přes 100 mm</t>
  </si>
  <si>
    <t>1514390924</t>
  </si>
  <si>
    <t>72+15+35+25</t>
  </si>
  <si>
    <t>733</t>
  </si>
  <si>
    <t>Ústřední vytápění - rozvodné potrubí</t>
  </si>
  <si>
    <t>733110803_R</t>
  </si>
  <si>
    <t>Demontáž potrubí ocelového závitového DN do 15 včetně vysekání ze zdiva</t>
  </si>
  <si>
    <t>-1359797472</t>
  </si>
  <si>
    <t>733292904_R</t>
  </si>
  <si>
    <t>Zaslepení potrubí pdl vytápění ve stávajícím rozdělovači sběrači</t>
  </si>
  <si>
    <t>1197221668</t>
  </si>
  <si>
    <t>998733101</t>
  </si>
  <si>
    <t>Přesun hmot tonážní pro rozvody potrubí v objektech v do 6 m</t>
  </si>
  <si>
    <t>329845787</t>
  </si>
  <si>
    <t>998733193</t>
  </si>
  <si>
    <t>Příplatek k přesunu hmot tonážnímu pro rozvody potrubí za zvětšený přesun do 500 m</t>
  </si>
  <si>
    <t>-228563804</t>
  </si>
  <si>
    <t>734</t>
  </si>
  <si>
    <t>Ústřední vytápění - armatury</t>
  </si>
  <si>
    <t>19632696-R</t>
  </si>
  <si>
    <t>Měděné trubky DN25 bezešvé hladké podle DIN 8905 DIN EN 1057</t>
  </si>
  <si>
    <t>-1174702186</t>
  </si>
  <si>
    <t xml:space="preserve">Poznámka k položce:_x000D_
pro spojování lisováním ,včetně prořezu a všech přídavků pro lisovací a těsnící materiály _x000D_
včetně všech tvarovek a spojek dle DIN 2856 zakalkulovat do jednotné ceny. D+M_x000D_
</t>
  </si>
  <si>
    <t>19761220</t>
  </si>
  <si>
    <t>přechodka svěrná mosazná-vnější závit pro plastové předizolované potrubí PE-Xa SDR 11, PN6, d 20-3/4"</t>
  </si>
  <si>
    <t>1653494186</t>
  </si>
  <si>
    <t>28616008-R</t>
  </si>
  <si>
    <t>trubka ochranná trubky topenářské do průměru DN32</t>
  </si>
  <si>
    <t>ks</t>
  </si>
  <si>
    <t>348787425</t>
  </si>
  <si>
    <t xml:space="preserve">Poznámka k položce:_x000D_
Chráničky na stěnové průchodky z ocelové trubky, cca 450 mm dlouhé dle stropní a stěnové tloušťky na obou koncích čistě opracované, se dvěma přivařenými 100mm dlouhými unašeči, dodat, dle míry zabudovat a na pevno spojit. Dutinu mezi trubkou a pouzdrem vyplnit trvanlivým plastickým tmelem. Lze použít vyřezané potrubí z demontáže_x000D_
</t>
  </si>
  <si>
    <t>55121291</t>
  </si>
  <si>
    <t>ventil automatický odvzdušňovací svislý s boční kuželkou se zpětným ventilem mosaz 1/2"</t>
  </si>
  <si>
    <t>482840664</t>
  </si>
  <si>
    <t>734220125</t>
  </si>
  <si>
    <t>Ventil závitový regulační přímý G 5/4 PN 25 do 120°C vyvažovací s vypouštěním</t>
  </si>
  <si>
    <t>1122620866</t>
  </si>
  <si>
    <t>Poznámka k položce:_x000D_
Smyčkový regulační ventil se zajištěním, vždy kontrolovatelným a plynulým počátečním nastavením pomocí omezení zdvihu závitový DIN 2999, PN 16 s vypouštěním, s měřícímu vsuvkami D+M_x000D_
Výrobce/Typ: např. IMI Hydronics STAD ( závit ) STAF ( příruba ) IMI International s r o</t>
  </si>
  <si>
    <t>734220126</t>
  </si>
  <si>
    <t>Ventil závitový regulační přímý G 6/4 PN 25 do 120°C vyvažovací s vypouštěním</t>
  </si>
  <si>
    <t>57054686</t>
  </si>
  <si>
    <t>28377019</t>
  </si>
  <si>
    <t>pouzdro izolační potrubní z pěnového polyetylenu 50/25mm</t>
  </si>
  <si>
    <t>-2071447803</t>
  </si>
  <si>
    <t>28377018</t>
  </si>
  <si>
    <t>pouzdro izolační potrubní z pěnového polyetylenu 50/20mm</t>
  </si>
  <si>
    <t>-1664214421</t>
  </si>
  <si>
    <t>RHU.11303701100-R</t>
  </si>
  <si>
    <t>trubka RAUTITAN flex 16x2,2 (100 m) ucelená dodávka včetně fitinek a veškerých spojovacích a montážních prvků</t>
  </si>
  <si>
    <t>-1417671454</t>
  </si>
  <si>
    <t>RHU.11303801100-R</t>
  </si>
  <si>
    <t>trubka RAUTITAN flex 20x2,8 (100 m) ucelená dodávka včetně fitinek a veškerých spojovacích a montážních prvků</t>
  </si>
  <si>
    <t>-89430631</t>
  </si>
  <si>
    <t>RHU.11303901050-R</t>
  </si>
  <si>
    <t>trubka RAUTITAN flex 25x3,5 (50m) ucelená dodávka včetně fitinek a veškerých spojovacích a montážních prvků</t>
  </si>
  <si>
    <t>1370272912</t>
  </si>
  <si>
    <t>RHU.11304001050-R</t>
  </si>
  <si>
    <t>trubka RAUTITAN flex 32x4,4 (50m) ucelená dodávka včetně fitinek a veškerých spojovacích a montážních prvků</t>
  </si>
  <si>
    <t>-671184652</t>
  </si>
  <si>
    <t>998734101</t>
  </si>
  <si>
    <t>Přesun hmot tonážní pro armatury v objektech v do 6 m</t>
  </si>
  <si>
    <t>452390727</t>
  </si>
  <si>
    <t>998734193</t>
  </si>
  <si>
    <t>Příplatek k přesunu hmot tonážnímu pro armatury za zvětšený přesun do 500 m</t>
  </si>
  <si>
    <t>1439804756</t>
  </si>
  <si>
    <t>735</t>
  </si>
  <si>
    <t>Ústřední vytápění - otopná tělesa</t>
  </si>
  <si>
    <t>48457367</t>
  </si>
  <si>
    <t>těleso otopné panelové 2 deskové VK 1 přídavná přestupní plocha v 600mm dl 500mm 644W</t>
  </si>
  <si>
    <t>1370514697</t>
  </si>
  <si>
    <t xml:space="preserve">Poznámka k položce:_x000D_
Otopná tělesa ocelová desková s jemným profilem pro teplovodní vytápění voda max.90° a max. provozní tlak 0,6 MPa pro trubkové připojení spodní, středové včetně odvzdušňovacího ventilu, zaslepovací zátky a potřebného upevňovacího a závěsného materiálu, nalakované RAL 9010 zatavené ve fólii, dodat a montovat. Výrobce / Typ  : např. Korado Radik – VKM8_x000D_
</t>
  </si>
  <si>
    <t>48457372</t>
  </si>
  <si>
    <t>těleso otopné panelové 2 deskové VK 1 přídavná přestupní plocha v 600mm dl 1000mm 1288W</t>
  </si>
  <si>
    <t>915924217</t>
  </si>
  <si>
    <t>Poznámka k položce:_x000D_
Otopná tělesa ocelová desková s jemným profilem pro teplovodní vytápění voda max.90° a max. provozní tlak 0,6 MPa pro trubkové připojení spodní, středové včetně odvzdušňovacího ventilu, zaslepovací zátky a potřebného upevňovacího a závěsného materiálu, nalakované RAL 9010 zatavené ve fólii, dodat a montovat. Výrobce / Typ  : např. Korado Radik – VKM8</t>
  </si>
  <si>
    <t>48457374</t>
  </si>
  <si>
    <t>těleso otopné panelové 2 deskové VK 1 přídavná přestupní plocha v 600mm dl 1200mm 1546W</t>
  </si>
  <si>
    <t>1194233026</t>
  </si>
  <si>
    <t>48457420</t>
  </si>
  <si>
    <t>těleso otopné panelové 2 deskové VK 2 přídavné přestupní plochy v 400mm dl 1400mm 1702W</t>
  </si>
  <si>
    <t>-1525964829</t>
  </si>
  <si>
    <t>48457421</t>
  </si>
  <si>
    <t>těleso otopné panelové 2 deskové VK 2 přídavné přestupní plochy v 400mm dl 1600mm 1946W</t>
  </si>
  <si>
    <t>-792438905</t>
  </si>
  <si>
    <t>48457502</t>
  </si>
  <si>
    <t>těleso otopné panelové 3 desková VK 3 přídavné přestupní plochy v 900mm dl 900mm 2995W</t>
  </si>
  <si>
    <t>820849757</t>
  </si>
  <si>
    <t>55129220</t>
  </si>
  <si>
    <t>armatura připojovací radiátorová VK pro dvoutrubkovou soustavu přímá 3/4"x3/4E</t>
  </si>
  <si>
    <t>-583204351</t>
  </si>
  <si>
    <t xml:space="preserve">Poznámka k položce:_x000D_
Materiál: mosaz podle ČSN EN 12164, ČSN EN 12165, ČSN EN 12168 Povrch: niklovaná mosaz Balení se skládá: z opěrného pouzdra, upínacího kroužku a převlečné matice._x000D_
</t>
  </si>
  <si>
    <t>28616334-R</t>
  </si>
  <si>
    <t>RTL ventil nař. IVAR.IC-BOX 3</t>
  </si>
  <si>
    <t>1868303584</t>
  </si>
  <si>
    <t>55128125</t>
  </si>
  <si>
    <t>hlavice termostatická kapalinová pro veřejné prostory se zajištěním proti sejmutí M30</t>
  </si>
  <si>
    <t>1581694441</t>
  </si>
  <si>
    <t>735151811</t>
  </si>
  <si>
    <t>Demontáž otopného tělesa panelového jednořadého dl do 1500 mm</t>
  </si>
  <si>
    <t>830364916</t>
  </si>
  <si>
    <t>735151831</t>
  </si>
  <si>
    <t>Demontáž otopného tělesa panelového třířadého dl do 1500 mm</t>
  </si>
  <si>
    <t>-978347173</t>
  </si>
  <si>
    <t>735151832</t>
  </si>
  <si>
    <t>Demontáž otopného tělesa panelového třířadého dl přes 1500 do 2820 mm</t>
  </si>
  <si>
    <t>622855080</t>
  </si>
  <si>
    <t>735494811-R</t>
  </si>
  <si>
    <t>Vypuštění stáv. Systému, Napojení na stávající systém, t-kusy</t>
  </si>
  <si>
    <t>1755112692</t>
  </si>
  <si>
    <t>28616231</t>
  </si>
  <si>
    <t>rozdělovač systém podlahového topení pro 6 okruhů</t>
  </si>
  <si>
    <t>149368733</t>
  </si>
  <si>
    <t xml:space="preserve">Poznámka k položce:_x000D_
Např. REHAU nerezový rozdělovač topných okruhů HKV-D s průtokoměry Materiál - nerezová ocel CrNi-ocel 1.4301 pro připojení přívodního a vratného potrubí G 3/4" obsahuje 1 záslepku, 1 šroubení a jeden komb.odvzd..ventil 2 upevňovací držáky se zvukotěsnou podložkou na přívodu s průtokoměry s nastavením 0-6 l/min_x000D_
</t>
  </si>
  <si>
    <t>28616260</t>
  </si>
  <si>
    <t>skříň rozdělovače na omítku systému napojení otopných těles a podlahového topení pro 6-9 okruhů</t>
  </si>
  <si>
    <t>1082983637</t>
  </si>
  <si>
    <t>28616310</t>
  </si>
  <si>
    <t>deska systémová pro podlahové topení celkové v 50-51mm s izolací v 30mm</t>
  </si>
  <si>
    <t>389822515</t>
  </si>
  <si>
    <t>71+9</t>
  </si>
  <si>
    <t>28616320</t>
  </si>
  <si>
    <t>pás dilatační okrajová extrud PE s fólií</t>
  </si>
  <si>
    <t>-976752503</t>
  </si>
  <si>
    <t>39+15</t>
  </si>
  <si>
    <t>28616000</t>
  </si>
  <si>
    <t>trubka podlahového topení PE-Xa 17x2,0mm</t>
  </si>
  <si>
    <t>2131653490</t>
  </si>
  <si>
    <t>998735101</t>
  </si>
  <si>
    <t>Přesun hmot tonážní pro otopná tělesa v objektech v do 6 m</t>
  </si>
  <si>
    <t>-2144600403</t>
  </si>
  <si>
    <t>998735193</t>
  </si>
  <si>
    <t>Příplatek k přesunu hmot tonážnímu pro otopná tělesa za zvětšený přesun do 500 m</t>
  </si>
  <si>
    <t>-865980604</t>
  </si>
  <si>
    <t>751711132</t>
  </si>
  <si>
    <t>Montáž klimatizační jednotky vnitřní kazetové čtyřcestné o výkonu přes 3,5 do 5 kW</t>
  </si>
  <si>
    <t>-208863046</t>
  </si>
  <si>
    <t>55129001-R</t>
  </si>
  <si>
    <t>Dvojice CU potrubí propojovací 6,0 (kapalina) + 12 (plyn) vč. kabeláže, Izolace, vč. Závěsů, vč. ochranné lišty</t>
  </si>
  <si>
    <t>586827116</t>
  </si>
  <si>
    <t>40561061-R</t>
  </si>
  <si>
    <t>Nástěnný ovladač vč. Propojovacího kabelu - klimatizace</t>
  </si>
  <si>
    <t>-1151612431</t>
  </si>
  <si>
    <t>42952005</t>
  </si>
  <si>
    <t>jednotka klimatizační vnitřní kazetová čtyřcestná o výkonu do 5,0kW</t>
  </si>
  <si>
    <t>-38413456</t>
  </si>
  <si>
    <t>751721111</t>
  </si>
  <si>
    <t>Montáž klimatizační jednotky venkovní s jednofázovým napájením do 2 vnitřních jednotek</t>
  </si>
  <si>
    <t>-382081788</t>
  </si>
  <si>
    <t>42952015</t>
  </si>
  <si>
    <t>jednotka klimatizační venkovní jednofázové napájení do 2 vnitřních jednotek o výkonu do 5,5kW</t>
  </si>
  <si>
    <t>-1431817379</t>
  </si>
  <si>
    <t>998751101</t>
  </si>
  <si>
    <t>Přesun hmot tonážní pro vzduchotechniku v objektech v do 12 m</t>
  </si>
  <si>
    <t>879687875</t>
  </si>
  <si>
    <t>998751191</t>
  </si>
  <si>
    <t>Příplatek k přesunu hmot tonážnímu pro vzduchotechniku za zvětšený přesun do 500 m</t>
  </si>
  <si>
    <t>788472161</t>
  </si>
  <si>
    <t>OST</t>
  </si>
  <si>
    <t>Ostatní</t>
  </si>
  <si>
    <t>045002000- R01</t>
  </si>
  <si>
    <t>Drobný spojovací a montážní materiál</t>
  </si>
  <si>
    <t>761997596</t>
  </si>
  <si>
    <t>045002000- R02</t>
  </si>
  <si>
    <t>Koordinační a kompletační činnost</t>
  </si>
  <si>
    <t>270130610</t>
  </si>
  <si>
    <t>013294000-R</t>
  </si>
  <si>
    <t>Provozní dokumentace</t>
  </si>
  <si>
    <t>718764511</t>
  </si>
  <si>
    <t>733190217-R</t>
  </si>
  <si>
    <t>Celkové odzkoušení vytápěcího zařízení</t>
  </si>
  <si>
    <t>-555239625</t>
  </si>
  <si>
    <t xml:space="preserve">Poznámka k položce:_x000D_
Celkové odzkoušení vytápěcího zařízení a zkouška dle ČSN 06 0310 v délce trvání 72 hodin. Před odzkoušením musí být zařízení _x000D_
propláchnuto, vyčištěny lapače kalu. O provedených zkouškách bude vystaven protokol a zařízení předáno uživateli včetně zaškolení obsluhy._x000D_
</t>
  </si>
  <si>
    <t>877747653</t>
  </si>
  <si>
    <t>043103000-R</t>
  </si>
  <si>
    <t>Zkouška  zařízení provozní (topná a dilatační)zkouška), včetně zaregulování systému, zhotovení protokolu o zaregulování</t>
  </si>
  <si>
    <t>-1306792632</t>
  </si>
  <si>
    <t>D.1.4.3. - Vzduchotechnika</t>
  </si>
  <si>
    <t xml:space="preserve">    VRN9 - Ostatní náklady</t>
  </si>
  <si>
    <t>713411141</t>
  </si>
  <si>
    <t>Montáž izolace tepelné potrubí pásy nebo rohožemi s Al fólií staženými Al páskou 1x</t>
  </si>
  <si>
    <t>1033569815</t>
  </si>
  <si>
    <t>63141794</t>
  </si>
  <si>
    <t>rohož izolační z minerální vlny lamelová s Al fólií 65kg/m3 tl 50mm</t>
  </si>
  <si>
    <t>825618868</t>
  </si>
  <si>
    <t>4*1,05 'Přepočtené koeficientem množství</t>
  </si>
  <si>
    <t>751111131</t>
  </si>
  <si>
    <t>Montáž ventilátoru axiálního nízkotlakého potrubního základního D do 200 mm</t>
  </si>
  <si>
    <t>-1776768392</t>
  </si>
  <si>
    <t>42914537</t>
  </si>
  <si>
    <t>ventilátor axiální diagonální potrubní plastový úsporný IP44 připojení D 200mm</t>
  </si>
  <si>
    <t>1216664246</t>
  </si>
  <si>
    <t>751111811-R</t>
  </si>
  <si>
    <t>Demontáž ventilátoru a rozvodů kruhové potrubí do D do 200 mm, včetně zalepení odvodů přes střešní plášť</t>
  </si>
  <si>
    <t>807387614</t>
  </si>
  <si>
    <t>Poznámka k položce:_x000D_
!!! Materiál bude roztříděn a bude připraven k recyklaci na skládkách.</t>
  </si>
  <si>
    <t>751322011</t>
  </si>
  <si>
    <t>Montáž talířového ventilu D do 100 mm</t>
  </si>
  <si>
    <t>-1166527018</t>
  </si>
  <si>
    <t>42972201</t>
  </si>
  <si>
    <t>ventil talířový pro přívod a odvod vzduchu plastový D 100mm</t>
  </si>
  <si>
    <t>-2069833373</t>
  </si>
  <si>
    <t>751322012</t>
  </si>
  <si>
    <t>Montáž talířového ventilu D přes 100 do 200 mm</t>
  </si>
  <si>
    <t>2032888685</t>
  </si>
  <si>
    <t>42972209</t>
  </si>
  <si>
    <t>ventil talířový pro přívod vzduchu kovový D 160mm</t>
  </si>
  <si>
    <t>1755768570</t>
  </si>
  <si>
    <t>751344112</t>
  </si>
  <si>
    <t>Montáž tlumiče hluku pro kruhové potrubí D přes 100 do 200 mm</t>
  </si>
  <si>
    <t>-990027688</t>
  </si>
  <si>
    <t>42976004</t>
  </si>
  <si>
    <t>tlumič hluku kruhový Pz, D 160mm, l=1000mm</t>
  </si>
  <si>
    <t>-407331040</t>
  </si>
  <si>
    <t>42976201</t>
  </si>
  <si>
    <t>tlumič hluku kruhový Pz, D 100mm, l=500mm</t>
  </si>
  <si>
    <t>2054906200</t>
  </si>
  <si>
    <t>42976202</t>
  </si>
  <si>
    <t>tlumič hluku kruhový Pz, D 125mm, l=500mm</t>
  </si>
  <si>
    <t>920900876</t>
  </si>
  <si>
    <t>751398102</t>
  </si>
  <si>
    <t>Montáž uzavírací klapky do kruhového potrubí bez příruby D přes 100 do 200 mm</t>
  </si>
  <si>
    <t>356089500</t>
  </si>
  <si>
    <t>42971007</t>
  </si>
  <si>
    <t>klapka kruhová uzavírací Pz D 200mm</t>
  </si>
  <si>
    <t>981347567</t>
  </si>
  <si>
    <t>42971031-R</t>
  </si>
  <si>
    <t>Zpětná klapka motýlová do kruhového potrubí, rozměr Ř200 mm</t>
  </si>
  <si>
    <t>-1335566876</t>
  </si>
  <si>
    <t>42971031-R01</t>
  </si>
  <si>
    <t>Zpětná klapka motýlová do kruhového potrubí, rozměr Ř125 mm</t>
  </si>
  <si>
    <t>1750067473</t>
  </si>
  <si>
    <t>751511121</t>
  </si>
  <si>
    <t>Montáž potrubí plechového skupiny I kruhového s přírubou tloušťky plechu 0,6 mm D do 100 mm</t>
  </si>
  <si>
    <t>-1935048699</t>
  </si>
  <si>
    <t>42981010</t>
  </si>
  <si>
    <t>trouba spirálně vinutá Pz D 100mm, l=3000mm</t>
  </si>
  <si>
    <t>32843831</t>
  </si>
  <si>
    <t>8*1,2 'Přepočtené koeficientem množství</t>
  </si>
  <si>
    <t>751511122</t>
  </si>
  <si>
    <t>Montáž potrubí plechového skupiny I kruhového s přírubou tloušťky plechu 0,6 mm D přes 100 do 200 mm</t>
  </si>
  <si>
    <t>901651809</t>
  </si>
  <si>
    <t>42981097</t>
  </si>
  <si>
    <t>trouba spirálně vinutá Pz D 125mm, l=3000mm</t>
  </si>
  <si>
    <t>104360535</t>
  </si>
  <si>
    <t>6*1,2 'Přepočtené koeficientem množství</t>
  </si>
  <si>
    <t>42981099</t>
  </si>
  <si>
    <t>trouba spirálně vinutá Pz D 160mm, l=3000mm</t>
  </si>
  <si>
    <t>-1603935684</t>
  </si>
  <si>
    <t>26*1,2 'Přepočtené koeficientem množství</t>
  </si>
  <si>
    <t>42981015</t>
  </si>
  <si>
    <t>trouba spirálně vinutá Pz D 200mm, l=3000mm</t>
  </si>
  <si>
    <t>427698260</t>
  </si>
  <si>
    <t>16*1,2 'Přepočtené koeficientem množství</t>
  </si>
  <si>
    <t>751537011</t>
  </si>
  <si>
    <t>Montáž potrubí ohebného kruhového neizolovaného z Al laminátové hadice D do 100 mm</t>
  </si>
  <si>
    <t>-870590328</t>
  </si>
  <si>
    <t>42981621</t>
  </si>
  <si>
    <t>hadice neizolovaná z Al-polyesteru vyztužená drátem D 82mm, l=10m</t>
  </si>
  <si>
    <t>593289154</t>
  </si>
  <si>
    <t>4*1,2 'Přepočtené koeficientem množství</t>
  </si>
  <si>
    <t>751611111</t>
  </si>
  <si>
    <t>Montáž centrální vzduchotechnické jednotky s rekuperací tepla nástěnné s výměnou vzduchu přes 300 do 500 m3/h</t>
  </si>
  <si>
    <t>1557063817</t>
  </si>
  <si>
    <t>42981267</t>
  </si>
  <si>
    <t>výfuková hlavice Pz D 200mm</t>
  </si>
  <si>
    <t>1667571219</t>
  </si>
  <si>
    <t>42981021</t>
  </si>
  <si>
    <t>výfuková hlavice Pz D 125mm</t>
  </si>
  <si>
    <t>-448146754</t>
  </si>
  <si>
    <t>42974040</t>
  </si>
  <si>
    <t>věž venkovní nasávací, nerez, DN 200mm</t>
  </si>
  <si>
    <t>1693847711</t>
  </si>
  <si>
    <t>42944014-R</t>
  </si>
  <si>
    <t>VZT jednotka: Vp = 400 m3/h; Vo = 400 m3/h; Ext. tlaková ztráta150/150 Pa</t>
  </si>
  <si>
    <t>441182699</t>
  </si>
  <si>
    <t xml:space="preserve">Poznámka k položce:_x000D_
Vnitřní provedení; Rozměr jednotky, ŠxVxL=0,7x0,75x1,46; Hmotnost jednotky 56kg; jednotka dodána v celku; SFP přívod/odvod 0,209 kW/m3/s / 0,162 kW/m3/s; Třída energetické účinnosti, Eurovent 2016 A; ErP stupeň (ekodesign) ErP 2018; typ zařízení: větrací jednotka pro obytné budovy (NVRU); uspořádání jednotky: obousměrná větrací jednotka (BVU); stupeň přenosu tepla ZZT (EN 308): 94%; PŘÍVODNÍ ČÁST; vstupní díl s klapkou, pružné připojení; filtr třída G4, deskový; protiproudý výměník pro zpětné získávání tepla, bypass klapka; integrovaný el.ohřívač,  tepelný výkon 1500W; ventilátor: 1x volné oběžné kolo, 1x EC motor, příkon 265W, 230V; servisní vypínač; výstupní díl pružné připojení; ODVODNÍ ČÁST; vstupní díl, pružné připojení; filtr třída G4, deskový; deskový výměník ZZT; ventilátor: 1x volné oběžné kolo, 1x EC motor, příkon 265kW, 230V; servisní vypínač; výstupní díl s klapkou, pružné připojení Hladina akustického tlaku 1,5m od jednotky 40 dB(A); </t>
  </si>
  <si>
    <t>751691111-R01</t>
  </si>
  <si>
    <t>Zkouška a seřízení funkce jednotky, uvedení do provozu, prokázání parametrů</t>
  </si>
  <si>
    <t>699133014</t>
  </si>
  <si>
    <t>751691111-R02</t>
  </si>
  <si>
    <t>Spoluúčast při zaregulování namontovaného zařízení VZT včetně ET a MaR</t>
  </si>
  <si>
    <t>-405425116</t>
  </si>
  <si>
    <t>1285973682</t>
  </si>
  <si>
    <t>998751121</t>
  </si>
  <si>
    <t>Přesun hmot tonážní pro vzduchotechniku ruční v objektech v do 12 m</t>
  </si>
  <si>
    <t>1597974743</t>
  </si>
  <si>
    <t>R01</t>
  </si>
  <si>
    <t>Spojovací, těsnicí a montážní materiál</t>
  </si>
  <si>
    <t>-2118526062</t>
  </si>
  <si>
    <t>R02</t>
  </si>
  <si>
    <t>Otvor pro prostup stěnou do 0,2 m2</t>
  </si>
  <si>
    <t>526095027</t>
  </si>
  <si>
    <t>R03</t>
  </si>
  <si>
    <t>Dotěsnění prostupů stavební konstrukcí</t>
  </si>
  <si>
    <t>58590405</t>
  </si>
  <si>
    <t>R04</t>
  </si>
  <si>
    <t>955864418</t>
  </si>
  <si>
    <t>R05</t>
  </si>
  <si>
    <t>Uvádění do provozu a zaregulování</t>
  </si>
  <si>
    <t>-37762996</t>
  </si>
  <si>
    <t>R06</t>
  </si>
  <si>
    <t>Popisné štítky na zařízení včetně šipek proudění</t>
  </si>
  <si>
    <t>630624241</t>
  </si>
  <si>
    <t>R07</t>
  </si>
  <si>
    <t>Zajištění chodu VZT zařízení ve zkušebním provozu</t>
  </si>
  <si>
    <t>521603755</t>
  </si>
  <si>
    <t>R08</t>
  </si>
  <si>
    <t>Návrh provozního řádu VZT zařízení</t>
  </si>
  <si>
    <t>2086714962</t>
  </si>
  <si>
    <t>-1240141555</t>
  </si>
  <si>
    <t>-583688590</t>
  </si>
  <si>
    <t>VRN9</t>
  </si>
  <si>
    <t>Ostatní náklady</t>
  </si>
  <si>
    <t>092203000</t>
  </si>
  <si>
    <t>Náklady na zaškolení</t>
  </si>
  <si>
    <t>1327595040</t>
  </si>
  <si>
    <t>D.1.4.4. - Silnoproud</t>
  </si>
  <si>
    <t>Ing. František Kolář</t>
  </si>
  <si>
    <t>D1 - Dodávky zařízení</t>
  </si>
  <si>
    <t xml:space="preserve">    RE2 - Elektroměrový rozvaděč RE2</t>
  </si>
  <si>
    <t xml:space="preserve">    R2 - Rozvaděč R2</t>
  </si>
  <si>
    <t xml:space="preserve">    RS3 - Rozvaděč RS3</t>
  </si>
  <si>
    <t>D2 - Svítidla</t>
  </si>
  <si>
    <t>D3 - Elektromontáže</t>
  </si>
  <si>
    <t>D4 - Přístroje</t>
  </si>
  <si>
    <t>D5 - Kabelové trasy, úložný materiál</t>
  </si>
  <si>
    <t>21-M - Elektromontáže</t>
  </si>
  <si>
    <t>D1</t>
  </si>
  <si>
    <t>Dodávky zařízení</t>
  </si>
  <si>
    <t>RE2</t>
  </si>
  <si>
    <t>Elektroměrový rozvaděč RE2</t>
  </si>
  <si>
    <t>35711866</t>
  </si>
  <si>
    <t>skříň rozváděče elektroměrového pro přímé měření do výklenku celoplastové provedení pro 1x dvousazbový třífázový elektroměr a spínací prvek sazby přístroje na elektroměrové desce s plombovatelným krytem jističů (ER212/NVP7P)</t>
  </si>
  <si>
    <t>-1395740432</t>
  </si>
  <si>
    <t>R2</t>
  </si>
  <si>
    <t>Rozvaděč R2</t>
  </si>
  <si>
    <t>34562255</t>
  </si>
  <si>
    <t>svěrka koncová řadové svorkovnice lišty 15</t>
  </si>
  <si>
    <t>2015710832</t>
  </si>
  <si>
    <t>34562265</t>
  </si>
  <si>
    <t>svěrka koncová řadové svorkovnice lišty 35</t>
  </si>
  <si>
    <t>1973029921</t>
  </si>
  <si>
    <t>1030014295-R</t>
  </si>
  <si>
    <t>Z-AK-10/2+3P Koncový kryt k propoj liště 63A, 3-pól</t>
  </si>
  <si>
    <t>243682399</t>
  </si>
  <si>
    <t>34562230</t>
  </si>
  <si>
    <t>svorka řadová šroubovací RSA nízkého napětí a průřezem vodiče 16mm2</t>
  </si>
  <si>
    <t>-1649017428</t>
  </si>
  <si>
    <t>34562200</t>
  </si>
  <si>
    <t>svorka řadová šroubovací RSA nízkého napětí a průřezem vodiče 10mm2</t>
  </si>
  <si>
    <t>-532622928</t>
  </si>
  <si>
    <t>34562148</t>
  </si>
  <si>
    <t>svorka řadová šroubovací RSA nízkého napětí a průřezem vodiče 4mm2</t>
  </si>
  <si>
    <t>-932218368</t>
  </si>
  <si>
    <t>34562147</t>
  </si>
  <si>
    <t>svorka řadová šroubovací RSA nízkého napětí a průřezem vodiče 2,5mm2</t>
  </si>
  <si>
    <t>-2063576242</t>
  </si>
  <si>
    <t>1000224416-R</t>
  </si>
  <si>
    <t>N-KS 7P Rozbočovací můstky pro N vodiče (7 vodičů)</t>
  </si>
  <si>
    <t>-1097879152</t>
  </si>
  <si>
    <t>1000173032</t>
  </si>
  <si>
    <t>EATON 271060 Z-GV-10/3P-3TE Propojovací lišta 1m, 3-pól, In=63A, 10mm2</t>
  </si>
  <si>
    <t>-2146019266</t>
  </si>
  <si>
    <t>1000285145</t>
  </si>
  <si>
    <t>EATON 276276 IS-63/3 Hlavní vypínač, 3-pól, In=63A</t>
  </si>
  <si>
    <t>982983615</t>
  </si>
  <si>
    <t>1000123038</t>
  </si>
  <si>
    <t>EATON 262704 PL7-C16/1 Jistič PL7, char C, 1-pólový, Icn=10kA, In=16A</t>
  </si>
  <si>
    <t>1295855138</t>
  </si>
  <si>
    <t>1000123039</t>
  </si>
  <si>
    <t>EATON 262705 PL7-C20/1 Jistič PL7, char C, 1-pólový, Icn=10kA, In=20A</t>
  </si>
  <si>
    <t>-2106857725</t>
  </si>
  <si>
    <t>1000123150</t>
  </si>
  <si>
    <t>EATON 263410 PL7-C20/3 Jistič PL7, char C, 3-pólový, Icn=10kA, In=20A</t>
  </si>
  <si>
    <t>138839804</t>
  </si>
  <si>
    <t>8500230905</t>
  </si>
  <si>
    <t>Rozvodnice velkoobsahová Eaton Xboard BF-U-4/96-C IP 30</t>
  </si>
  <si>
    <t>-1008805398</t>
  </si>
  <si>
    <t>1193248</t>
  </si>
  <si>
    <t>SVODIC PREPETI DSH TNS 255 941400</t>
  </si>
  <si>
    <t>-59509763</t>
  </si>
  <si>
    <t>RS3</t>
  </si>
  <si>
    <t>Rozvaděč RS3</t>
  </si>
  <si>
    <t>-328680106</t>
  </si>
  <si>
    <t>746646182</t>
  </si>
  <si>
    <t>-38488231</t>
  </si>
  <si>
    <t>-305668173</t>
  </si>
  <si>
    <t>447382476</t>
  </si>
  <si>
    <t>34562174</t>
  </si>
  <si>
    <t>svorka řadová šroubovací RSA nízkého napětí a průřezem vodiče 6mm2</t>
  </si>
  <si>
    <t>-1349513376</t>
  </si>
  <si>
    <t>-1610079187</t>
  </si>
  <si>
    <t>1000123172</t>
  </si>
  <si>
    <t>EATON 263516 PFL7-10/1N/C/003 Chránič s nadproudovou ochranou, Ir=250A, AC, 1+N, 10kA, char.C, Idn=0</t>
  </si>
  <si>
    <t>837539844</t>
  </si>
  <si>
    <t>937709982</t>
  </si>
  <si>
    <t>1191041</t>
  </si>
  <si>
    <t>VYPINACI MODUL CHRANICE Z-FAM</t>
  </si>
  <si>
    <t>573904552</t>
  </si>
  <si>
    <t>1223094</t>
  </si>
  <si>
    <t>PROUDOVY CHRANIC DRCM-40/4/003-G/A+</t>
  </si>
  <si>
    <t>-1436427293</t>
  </si>
  <si>
    <t>10.034.405</t>
  </si>
  <si>
    <t>EATON Instalační Stykač Z-SCH230/40-40 230VAC</t>
  </si>
  <si>
    <t>-1677354405</t>
  </si>
  <si>
    <t>10.033.134</t>
  </si>
  <si>
    <t>EATON Impulsní paměťové relé Eaton Z-S230/S</t>
  </si>
  <si>
    <t>1707022997</t>
  </si>
  <si>
    <t>1157772-R</t>
  </si>
  <si>
    <t>Z-SDM/2K-WO Spínací hodiny digitální,2kanál,týdenní,2přep.kont</t>
  </si>
  <si>
    <t>2060977617</t>
  </si>
  <si>
    <t>1271475997</t>
  </si>
  <si>
    <t>1000123020</t>
  </si>
  <si>
    <t>EATON 262676 PL7-B16/1 Jistič PL7, char B, 1-pólový, Icn=10kA, In=16A</t>
  </si>
  <si>
    <t>-1462421920</t>
  </si>
  <si>
    <t>1000123018</t>
  </si>
  <si>
    <t>EATON 262674 PL7-B10/1 Jistič PL7, char B, 1-pólový, Icn=10kA, In=10A</t>
  </si>
  <si>
    <t>904273943</t>
  </si>
  <si>
    <t>1000123138</t>
  </si>
  <si>
    <t>EATON 263392 PL7-B32/3 Jistič PL7, char B, 3-pólový, Icn=10kA, In=32A</t>
  </si>
  <si>
    <t>1359073956</t>
  </si>
  <si>
    <t>1000123136</t>
  </si>
  <si>
    <t>EATON 263390 PL7-B20/3 Jistič PL7, char B, 3-pólový, Icn=10kA, In=20A</t>
  </si>
  <si>
    <t>-537868789</t>
  </si>
  <si>
    <t>1000123135</t>
  </si>
  <si>
    <t>EATON 263389 PL7-B16/3 Jistič PL7, char B, 3-pólový, Icn=10kA, In=16A</t>
  </si>
  <si>
    <t>-333777779</t>
  </si>
  <si>
    <t>934088350</t>
  </si>
  <si>
    <t>1000123033</t>
  </si>
  <si>
    <t>EATON 262699 PL7-C2/1 Jistič PL7, char C, 1-pólový, Icn=10kA, In=2A</t>
  </si>
  <si>
    <t>340041109</t>
  </si>
  <si>
    <t>1190237</t>
  </si>
  <si>
    <t>JISTIC POMOCNYCH OBVODU PL7-B4/1-HS</t>
  </si>
  <si>
    <t>-1956771303</t>
  </si>
  <si>
    <t>1000123309</t>
  </si>
  <si>
    <t>EATON 264887 PL7-C10/1-DC Jistič PL7-DC, char. C, 1-pólový, Icn=10kA, In=10A</t>
  </si>
  <si>
    <t>-341873420</t>
  </si>
  <si>
    <t>10.027.575</t>
  </si>
  <si>
    <t>Skříň BP-U-600/15-C-W pod o.nepr.dv.IP30</t>
  </si>
  <si>
    <t>-866066199</t>
  </si>
  <si>
    <t>1202455</t>
  </si>
  <si>
    <t>HLAVNI VYPINAC 3P 40A IS-40/3</t>
  </si>
  <si>
    <t>1582465116</t>
  </si>
  <si>
    <t>D2</t>
  </si>
  <si>
    <t>Svítidla</t>
  </si>
  <si>
    <t>1663760</t>
  </si>
  <si>
    <t>A - SVITIDLO ASTAP2000S4/ND</t>
  </si>
  <si>
    <t>345225791</t>
  </si>
  <si>
    <t>1240593</t>
  </si>
  <si>
    <t>B - SVITIDLO BRSB4KO300V1/NDSM</t>
  </si>
  <si>
    <t>-227679946</t>
  </si>
  <si>
    <t>1966096</t>
  </si>
  <si>
    <t>C - LED PANEL MODUS FIT4000A4KN600/ND/S173</t>
  </si>
  <si>
    <t>-2099158455</t>
  </si>
  <si>
    <t>1869935</t>
  </si>
  <si>
    <t>D- SVITIDLO KX2000S4KO/NDSMM</t>
  </si>
  <si>
    <t>722044397</t>
  </si>
  <si>
    <t>1655091</t>
  </si>
  <si>
    <t>E - SVITIDLO VLO2500M1N4ND</t>
  </si>
  <si>
    <t>311727881</t>
  </si>
  <si>
    <t>1655868</t>
  </si>
  <si>
    <t>F - SVITIDLO MODUS VLO7000L2W4ND</t>
  </si>
  <si>
    <t>-1996825483</t>
  </si>
  <si>
    <t>1966268-R01</t>
  </si>
  <si>
    <t>NA - VL3N/O/1W/B/1/SE/X/WH</t>
  </si>
  <si>
    <t>-2110221745</t>
  </si>
  <si>
    <t>1966268-R02</t>
  </si>
  <si>
    <t>NB - VL3P/O/1W/B/1/SE/X/WH</t>
  </si>
  <si>
    <t>-1893921584</t>
  </si>
  <si>
    <t>D3</t>
  </si>
  <si>
    <t>Elektromontáže</t>
  </si>
  <si>
    <t>34111005</t>
  </si>
  <si>
    <t>kabel instalační jádro Cu plné izolace PVC plášť PVC 450/750V (CYKY) 2x1,5mm2</t>
  </si>
  <si>
    <t>1329867989</t>
  </si>
  <si>
    <t>1386623</t>
  </si>
  <si>
    <t>HROMOSVODOVY DRAT RD 10-V4A /5021642/</t>
  </si>
  <si>
    <t>1226553888</t>
  </si>
  <si>
    <t>1148383</t>
  </si>
  <si>
    <t>KRIZOVA SVORKA NEREZ 319219</t>
  </si>
  <si>
    <t>-2121474141</t>
  </si>
  <si>
    <t>1226395</t>
  </si>
  <si>
    <t>KRABICE PRO ZKUS. SVORKY SE SV. 549001</t>
  </si>
  <si>
    <t>394555110</t>
  </si>
  <si>
    <t>1203850</t>
  </si>
  <si>
    <t>DRAT 8/11MM FEZN Z350 350G/M2 800108</t>
  </si>
  <si>
    <t>1942204258</t>
  </si>
  <si>
    <t>1233833</t>
  </si>
  <si>
    <t>UNI-ZKUSEBNI SVORKA NEREZ 459129</t>
  </si>
  <si>
    <t>470893980</t>
  </si>
  <si>
    <t>1229411</t>
  </si>
  <si>
    <t>DRAT DEHNALU 8MM ALMGSI 840018</t>
  </si>
  <si>
    <t>134572780</t>
  </si>
  <si>
    <t>34111030</t>
  </si>
  <si>
    <t>kabel instalační jádro Cu plné izolace PVC plášť PVC 450/750V (CYKY) 3x1,5mm2</t>
  </si>
  <si>
    <t>906309664</t>
  </si>
  <si>
    <t>34111327</t>
  </si>
  <si>
    <t>kabel silový oheň retardující bezhalogenový s funkční schopností při požáru 180min a P60-R třída reakce na oheň B2cas1d0 jádro Cu 0,6/1kV (1-CXKH-V) 3x1,5mm2</t>
  </si>
  <si>
    <t>710002033</t>
  </si>
  <si>
    <t>10.048.243</t>
  </si>
  <si>
    <t>CYKY-J 5x1,5 (5Cx1,5)</t>
  </si>
  <si>
    <t>1417126459</t>
  </si>
  <si>
    <t>10.048.482</t>
  </si>
  <si>
    <t>CYKY-J 3x2,5 (3Cx 2,5)</t>
  </si>
  <si>
    <t>-1236002685</t>
  </si>
  <si>
    <t>10.048.403</t>
  </si>
  <si>
    <t>CYKY-J 5x2,5 (5Cx2,5)</t>
  </si>
  <si>
    <t>594167372</t>
  </si>
  <si>
    <t>1257421002</t>
  </si>
  <si>
    <t>KABEL CYKY-J 3x4, KRUH 100M</t>
  </si>
  <si>
    <t>1537208358</t>
  </si>
  <si>
    <t>34140825</t>
  </si>
  <si>
    <t>vodič propojovací jádro Cu plné izolace PVC 450/750V (H07V-U) 1x4mm2</t>
  </si>
  <si>
    <t>-445138640</t>
  </si>
  <si>
    <t>34140826</t>
  </si>
  <si>
    <t>vodič propojovací jádro Cu plné izolace PVC 450/750V (H07V-U) 1x6mm2</t>
  </si>
  <si>
    <t>-1161008134</t>
  </si>
  <si>
    <t>34141040</t>
  </si>
  <si>
    <t>vodič propojovací jádro Cu plné izolace PVC 450/750V (H07V-U) 1x10mm2</t>
  </si>
  <si>
    <t>-121566967</t>
  </si>
  <si>
    <t>34141359</t>
  </si>
  <si>
    <t>vodič propojovací mrazuvzdorný jádro Cu lanované izolace PVC 450/750V (CMA) 1x16mm2</t>
  </si>
  <si>
    <t>1850499108</t>
  </si>
  <si>
    <t>1257431002</t>
  </si>
  <si>
    <t>KABEL CYKY-J 5x16, BUBEN</t>
  </si>
  <si>
    <t>-1315740323</t>
  </si>
  <si>
    <t>1547613</t>
  </si>
  <si>
    <t>KABEL CYKY-O 5X4</t>
  </si>
  <si>
    <t>724573801</t>
  </si>
  <si>
    <t>D4</t>
  </si>
  <si>
    <t>Přístroje</t>
  </si>
  <si>
    <t>ABB.3559A01345</t>
  </si>
  <si>
    <t>Přístroj spínače jednopólového (bezšroubové svorky); řazení 1, 1So (do hořlavých podkladů B až F)</t>
  </si>
  <si>
    <t>783780977</t>
  </si>
  <si>
    <t>ABB.3558AA651B</t>
  </si>
  <si>
    <t>Kryt spínače kolébkového; d. Tango; b. bílá</t>
  </si>
  <si>
    <t>-573701461</t>
  </si>
  <si>
    <t>ABB.3558AA653B</t>
  </si>
  <si>
    <t>Kryt spínače kolébkového, s čirým průzorem; d. Tango; b. bílá</t>
  </si>
  <si>
    <t>1791364919</t>
  </si>
  <si>
    <t>ABB.391612221</t>
  </si>
  <si>
    <t>Doutnavka orientační 0,5 mA (univerzální), světlo oranžové</t>
  </si>
  <si>
    <t>-351267551</t>
  </si>
  <si>
    <t>ABB.3901AB10B</t>
  </si>
  <si>
    <t>Rámeček pro elektroinstalační přístroje, jednonásobný; d. Tango; b. bílá</t>
  </si>
  <si>
    <t>1142952964</t>
  </si>
  <si>
    <t>1218126</t>
  </si>
  <si>
    <t>SPINAC C.5 IP44 KOMPLET 3558A-05940 C</t>
  </si>
  <si>
    <t>-1303206961</t>
  </si>
  <si>
    <t>1664699</t>
  </si>
  <si>
    <t>SPINAC C.1 KOMPLETNI 3558A-W01340 D</t>
  </si>
  <si>
    <t>-1088062012</t>
  </si>
  <si>
    <t>ABB.5513AC02357B</t>
  </si>
  <si>
    <t>Zásuvka dvojnásobná (bezšroubové svorky), s ochrannými kolíky, s natočenou dutinou, s clonkami; řazení 2x(2P+PE); d. Tango; b. bílá</t>
  </si>
  <si>
    <t>-926987982</t>
  </si>
  <si>
    <t>ABB.5593AC02357B</t>
  </si>
  <si>
    <t>Zásuvka dvojnásobná (bezšroubové svorky), s ochrannými kolíky, s natočenou dutinou, s clonkami, s ochranou před přepětím, optická signalizace poruchy; řazení 2x(2P+PE); d. Tango; b. bílá</t>
  </si>
  <si>
    <t>1131304324</t>
  </si>
  <si>
    <t>ABB.5518EA0299901</t>
  </si>
  <si>
    <t>Zásuvka jednonásobná IP 44, s ochranným kolíkem, s clonkami, s víčkem; řazení 2P+PE; d. Time, Element; b. bílá / ledová bílá</t>
  </si>
  <si>
    <t>-902863326</t>
  </si>
  <si>
    <t>ABB.3901EA00942B</t>
  </si>
  <si>
    <t>Rámeček pro elektroinstalační přístroje IP 44, dvojnásobný vodorovný, s těsnicí manžetou; d. Element; b. bílá</t>
  </si>
  <si>
    <t>2121558145</t>
  </si>
  <si>
    <t>ABB.55182069B</t>
  </si>
  <si>
    <t>Zásuvka dvojnásobná IP 44, s ochrannými kolíky, s víčky, pro průběžnou montáž; řazení 2x(2P+PE); d. Praktik; b. bílá</t>
  </si>
  <si>
    <t>857401857</t>
  </si>
  <si>
    <t>10.381.013</t>
  </si>
  <si>
    <t>SCHNEIDER Zásuvka 83109 16A 3P+N+PE 400V IP44</t>
  </si>
  <si>
    <t>-602636958</t>
  </si>
  <si>
    <t>ABB.329922102</t>
  </si>
  <si>
    <t>Snímač pohybu, vestavný</t>
  </si>
  <si>
    <t>-1525857569</t>
  </si>
  <si>
    <t>1183252</t>
  </si>
  <si>
    <t>XALK188E Ovládač nouzového zastavení ve skříni, s okamž. aret., 1Z +1V -rudé</t>
  </si>
  <si>
    <t>-1623770675</t>
  </si>
  <si>
    <t>M22-WRS-MS7-A1</t>
  </si>
  <si>
    <t>Ovládací hlavice se zámkem, 2p, s aretací, kroužek titan, MS7, 60st</t>
  </si>
  <si>
    <t>-1282921093</t>
  </si>
  <si>
    <t>M22S-ST-GB10</t>
  </si>
  <si>
    <t>Nosiče štítků-komplety, 30x50mm, oblé, černé OFF ON</t>
  </si>
  <si>
    <t>-2050470628</t>
  </si>
  <si>
    <t xml:space="preserve">M22-A </t>
  </si>
  <si>
    <t>Upevňovací adaptér, čelní montáž, 3 kont./LED prvky</t>
  </si>
  <si>
    <t>809705848</t>
  </si>
  <si>
    <t>M22-K10</t>
  </si>
  <si>
    <t>Kontaktní prvek, šroubové svorky, čelní upevnění, 1Z</t>
  </si>
  <si>
    <t>1659530890</t>
  </si>
  <si>
    <t xml:space="preserve">M22-L-W </t>
  </si>
  <si>
    <t>Signálka, zapuštěná, IP67, kroužek titan, bílá</t>
  </si>
  <si>
    <t>56379728</t>
  </si>
  <si>
    <t xml:space="preserve">M22S-ST-X </t>
  </si>
  <si>
    <t>Nosiče štítků, bez štítku, oblé, černé, šířka 30mm</t>
  </si>
  <si>
    <t>1003103324</t>
  </si>
  <si>
    <t>M22-CLED-W</t>
  </si>
  <si>
    <t xml:space="preserve"> Prvek LED bezšroubové svorky, čelní upevnění, 18-30VAC/DC, 8-15mA, bílá</t>
  </si>
  <si>
    <t>-1873210877</t>
  </si>
  <si>
    <t>ABB.3559A91345</t>
  </si>
  <si>
    <t>Přístroj ovládače zapínacího se svorkou N (bezšroubové svorky); řazení 1/0, 1/0So, 1/0S (do hořlavých podkladů B až F)</t>
  </si>
  <si>
    <t>1528992535</t>
  </si>
  <si>
    <t>D5</t>
  </si>
  <si>
    <t>Kabelové trasy, úložný materiál</t>
  </si>
  <si>
    <t>1199441</t>
  </si>
  <si>
    <t>SPOJKA DRATENEHO ZLABU DZS/B F</t>
  </si>
  <si>
    <t>1428614907</t>
  </si>
  <si>
    <t>1133946</t>
  </si>
  <si>
    <t>PODPERA NA STENU DZDS 100/B F</t>
  </si>
  <si>
    <t>755444878</t>
  </si>
  <si>
    <t>10.549.327</t>
  </si>
  <si>
    <t>KOPOS Kotva KPO 8x97 XX galvanizovaný zinek</t>
  </si>
  <si>
    <t>-526554449</t>
  </si>
  <si>
    <t>10.663.925</t>
  </si>
  <si>
    <t>KOPOS Závěs DZCZ/B F středový, žárový zinek</t>
  </si>
  <si>
    <t>1256179287</t>
  </si>
  <si>
    <t>10.153.572</t>
  </si>
  <si>
    <t>KOPOS Tyč INOXZT 8 nerez, závitová, délka 2m</t>
  </si>
  <si>
    <t>-462517158</t>
  </si>
  <si>
    <t>10.152.662</t>
  </si>
  <si>
    <t>KOPOS Matice MARS INOXM 8 nerez</t>
  </si>
  <si>
    <t>1415665248</t>
  </si>
  <si>
    <t>1000112630</t>
  </si>
  <si>
    <t>KOPOS KKZ 8 ZNCR  KOTVA KOVOVÁ ZATLOUKACÍ</t>
  </si>
  <si>
    <t>-628709441</t>
  </si>
  <si>
    <t>1000291923</t>
  </si>
  <si>
    <t>KOPOS KF 09110 BB  TRUBKA DVOUPL. KOPOFLEX</t>
  </si>
  <si>
    <t>1606997236</t>
  </si>
  <si>
    <t>OSTATNÍ ÚLOŽNÝ MATERIÁL ( svorky, spojky, úchytky úložného materiálu, atd)</t>
  </si>
  <si>
    <t>-1621722237</t>
  </si>
  <si>
    <t>1161141</t>
  </si>
  <si>
    <t>KRABICE PRISTROJOVA KP 68 KA 68MM</t>
  </si>
  <si>
    <t>1030486285</t>
  </si>
  <si>
    <t>1000112380</t>
  </si>
  <si>
    <t>KOPOS V 68 HA  VÍČKO KE KRUH.KRABICI</t>
  </si>
  <si>
    <t>-1610761278</t>
  </si>
  <si>
    <t>10.061.372</t>
  </si>
  <si>
    <t>KOPOS Krabice KPR 68  přístrojová hluboká, barva šedá</t>
  </si>
  <si>
    <t>-2094048567</t>
  </si>
  <si>
    <t>10.850.191</t>
  </si>
  <si>
    <t>KOPOS Krabice KSK 100 světle šedá IP66</t>
  </si>
  <si>
    <t>816452830</t>
  </si>
  <si>
    <t>10.792.718</t>
  </si>
  <si>
    <t>KOPOS Žlab DZ 35X100_BF, drátěný, žárový zinek, délka 3m</t>
  </si>
  <si>
    <t>-508705854</t>
  </si>
  <si>
    <t>21-M</t>
  </si>
  <si>
    <t>46075000R</t>
  </si>
  <si>
    <t>Zednická přípomoc</t>
  </si>
  <si>
    <t>kpl</t>
  </si>
  <si>
    <t>-1899078580</t>
  </si>
  <si>
    <t>Poznámka k položce:_x000D_
sekání rýh, zához rýh maltou, průrazy, niky pro rozvaděče, kapsy pro krabice, přesun hmot, průběžný a finální úklid stavby (10-60% z montážních prací)</t>
  </si>
  <si>
    <t>46075001R</t>
  </si>
  <si>
    <t>Demontáže</t>
  </si>
  <si>
    <t>-1197789818</t>
  </si>
  <si>
    <t>Poznámka k položce:_x000D_
demontáž stávající elektroinstalace dotčených prostor a opětovné zapojení vývodů do prostor, které jsou připojeny ze stáv. RS3 (blíže viz technická zpráva), 10-50% z elektromontážních prací</t>
  </si>
  <si>
    <t>46075002R</t>
  </si>
  <si>
    <t>Doprava dodávek</t>
  </si>
  <si>
    <t>-371944174</t>
  </si>
  <si>
    <t>46075003R</t>
  </si>
  <si>
    <t>Přesun dodávek</t>
  </si>
  <si>
    <t>713461068</t>
  </si>
  <si>
    <t>46075004R</t>
  </si>
  <si>
    <t>Podružný materiál</t>
  </si>
  <si>
    <t>1782228434</t>
  </si>
  <si>
    <t>46075006R</t>
  </si>
  <si>
    <t>Revize</t>
  </si>
  <si>
    <t>2003655722</t>
  </si>
  <si>
    <t>46075007R</t>
  </si>
  <si>
    <t>-1315478030</t>
  </si>
  <si>
    <t>010001000-R01</t>
  </si>
  <si>
    <t>Demontáž stávající elektroinstalace dotčených prostor a opětovné zapojení vývodů do prostor.......</t>
  </si>
  <si>
    <t>-164397368</t>
  </si>
  <si>
    <t>-1492194345</t>
  </si>
  <si>
    <t>041002000</t>
  </si>
  <si>
    <t>Dozory</t>
  </si>
  <si>
    <t>-960855051</t>
  </si>
  <si>
    <t>445548356</t>
  </si>
  <si>
    <t>D.1.4.5. - Slaboproud</t>
  </si>
  <si>
    <t xml:space="preserve">    742 - Elektroinstalace - slaboproud</t>
  </si>
  <si>
    <t>HZS - Hodinové zúčtovací sazby</t>
  </si>
  <si>
    <t xml:space="preserve">    VRN8 - Přesun stavebních kapacit</t>
  </si>
  <si>
    <t>742</t>
  </si>
  <si>
    <t>Elektroinstalace - slaboproud</t>
  </si>
  <si>
    <t>742110002</t>
  </si>
  <si>
    <t>Montáž trubek elektroinstalačních plastových ohebných uložených pod omítku</t>
  </si>
  <si>
    <t>34571063</t>
  </si>
  <si>
    <t>trubka elektroinstalační ohebná z PVC (ČSN) 2323</t>
  </si>
  <si>
    <t>742110005</t>
  </si>
  <si>
    <t>Montáž trubek elektroinstalačních plastových ohebných uložených v podlaze</t>
  </si>
  <si>
    <t>34571351</t>
  </si>
  <si>
    <t>trubka elektroinstalační ohebná dvouplášťová korugovaná (chránička) D 41/50mm, HDPE+LDPE</t>
  </si>
  <si>
    <t>742110041</t>
  </si>
  <si>
    <t>Montáž lišt elektroinstalačních vkládacích</t>
  </si>
  <si>
    <t>34571007</t>
  </si>
  <si>
    <t>lišta elektroinstalační hranatá PVC 40x20mm</t>
  </si>
  <si>
    <t>742110161</t>
  </si>
  <si>
    <t>Montáž kabelového žlabu spony pro uchycení kabelů</t>
  </si>
  <si>
    <t>10.469.925</t>
  </si>
  <si>
    <t>Držák svazkový grip</t>
  </si>
  <si>
    <t>742110202</t>
  </si>
  <si>
    <t>Montáž podlahových krabic montovaných do mazaniny</t>
  </si>
  <si>
    <t>34571657</t>
  </si>
  <si>
    <t>krabice instalační plastová do betonové podlahy 16/24 modulů</t>
  </si>
  <si>
    <t>34571665</t>
  </si>
  <si>
    <t>adaptér montážní pro podlahové krabice do betonové podlahy 16/24 modulů</t>
  </si>
  <si>
    <t>34571676</t>
  </si>
  <si>
    <t>sada nivelační pro podlahové krabice</t>
  </si>
  <si>
    <t>sada</t>
  </si>
  <si>
    <t>34571578</t>
  </si>
  <si>
    <t>kryt kovový s rámečkem nerez 16/24 modulů</t>
  </si>
  <si>
    <t>8500202290</t>
  </si>
  <si>
    <t>Zásuvka datová CAT6 1× RJ45 1 modul bílá</t>
  </si>
  <si>
    <t>8501510840</t>
  </si>
  <si>
    <t>Zásuvka datová HDMI  1 modul bílá</t>
  </si>
  <si>
    <t>10.105.275</t>
  </si>
  <si>
    <t>Zásuvka USB 1 modul bílá</t>
  </si>
  <si>
    <t>742110506</t>
  </si>
  <si>
    <t>Montáž krabic elektroinstalačních s víčkem zapuštěných plastových odbočných univerzálních</t>
  </si>
  <si>
    <t>34571451</t>
  </si>
  <si>
    <t>krabice pod omítku PVC přístrojová kruhová D 70mm hluboká</t>
  </si>
  <si>
    <t>742111001</t>
  </si>
  <si>
    <t>Montáž příchytek pro kabely samostatné ohniodolné včetně šroubu a hmoždinky</t>
  </si>
  <si>
    <t>34571741</t>
  </si>
  <si>
    <t>příchytka kovová jednostranná s dírou, požárně odolná, průměr vodiče 6mm</t>
  </si>
  <si>
    <t>30930020</t>
  </si>
  <si>
    <t>šroub do betonu, požárně odolný, 6,3x35mm</t>
  </si>
  <si>
    <t>100 kus</t>
  </si>
  <si>
    <t>742111101</t>
  </si>
  <si>
    <t>Montáž revizních dvířek plastových</t>
  </si>
  <si>
    <t>56245704</t>
  </si>
  <si>
    <t>dvířka revizní 500x500 bílá se zámkem</t>
  </si>
  <si>
    <t>742121001</t>
  </si>
  <si>
    <t>Montáž kabelů sdělovacích pro vnitřní rozvody počtu žil do 15</t>
  </si>
  <si>
    <t>34121120</t>
  </si>
  <si>
    <t>kabel sdělovací stíněný laminovanou Al fólií s příložným Cu drátem jádro Cu plné izolace PVC plášť PVC 100V (SYKFY) 4x2x0,5mm2</t>
  </si>
  <si>
    <t>34113148</t>
  </si>
  <si>
    <t>kabel ovládací průmyslový stíněný laminovanou Al fólií s příložným Cu drátem jádro Cu plné izolace PVC plášť PVC 250V (JYTY) 2x1,00mm2</t>
  </si>
  <si>
    <t>742124003</t>
  </si>
  <si>
    <t>Montáž kabelů datových FTP, UTP, STP pro vnitřní rozvody pevně</t>
  </si>
  <si>
    <t>34121268</t>
  </si>
  <si>
    <t>kabel datový bezhalogenový třída reakce na oheň B2cas1d1a1 jádro Cu plné (U/UTP) kategorie 6</t>
  </si>
  <si>
    <t>742124005</t>
  </si>
  <si>
    <t>Montáž kabelů datových FTP, UTP, STP ukončení kabelu konektorem</t>
  </si>
  <si>
    <t>742190001</t>
  </si>
  <si>
    <t>Ostatní práce pro trasy vyhledání vývodu nebo krabice</t>
  </si>
  <si>
    <t>742190002</t>
  </si>
  <si>
    <t>Ostatní práce pro trasy značení trasy vedení</t>
  </si>
  <si>
    <t>742220031</t>
  </si>
  <si>
    <t>Montáž koncentrátoru nebo expanderu v krytu pro PZTS do 8 vstupů</t>
  </si>
  <si>
    <t>40466018</t>
  </si>
  <si>
    <t>koncentrátor v plastovém krytu</t>
  </si>
  <si>
    <t>742220221</t>
  </si>
  <si>
    <t>Montáž systémového zdroje s akumulátorem a 8 kanálovým expandérem</t>
  </si>
  <si>
    <t>40463012</t>
  </si>
  <si>
    <t>zdroj napájecí v krytu 4A</t>
  </si>
  <si>
    <t>34641076</t>
  </si>
  <si>
    <t>akumulátor 12V/3,5Ah</t>
  </si>
  <si>
    <t>742220232</t>
  </si>
  <si>
    <t>Montáž příslušenství pro PZTS detektor na stěnu nebo na strop</t>
  </si>
  <si>
    <t>40461016</t>
  </si>
  <si>
    <t>detektor pohybu stropní 360°</t>
  </si>
  <si>
    <t>40461025</t>
  </si>
  <si>
    <t>detektor pohybu duální sběrnicový, PIR a MW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</si>
  <si>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</si>
  <si>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</si>
  <si>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</si>
  <si>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</si>
  <si>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</si>
  <si>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</si>
  <si>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742220511</t>
  </si>
  <si>
    <t>Zkoušky a revize PZTS revize výchozí systému PZTS</t>
  </si>
  <si>
    <t>742220831</t>
  </si>
  <si>
    <t>Demontáž koncentrátoru nebo expanderu pro PZTS</t>
  </si>
  <si>
    <t>742222832</t>
  </si>
  <si>
    <t>Demontáž příslušenství pro PZTS detektoru na stěnu nebo na strop</t>
  </si>
  <si>
    <t>742230001</t>
  </si>
  <si>
    <t>Montáž kamerového systému DVR nebo NAS, nahrávacího zařízení pro kamery</t>
  </si>
  <si>
    <t>38471008</t>
  </si>
  <si>
    <t>videorekordér síťový (NVR) pro záznam 16 IP kamer bez HDD maximální rozlišení záznamu 12MP HDMI 4K Audio 16x PoE</t>
  </si>
  <si>
    <t>40332002</t>
  </si>
  <si>
    <t>HDD k rekordérům kamerových systémů 2TB</t>
  </si>
  <si>
    <t>742230002</t>
  </si>
  <si>
    <t>Montáž kamerového systému PC pro sledování kamerového systému, OS, monitor, klávesnice myš</t>
  </si>
  <si>
    <t>RMAT0001</t>
  </si>
  <si>
    <t>PC pro kamerový systém - min. parametry: Procesor 4C/4T 3.2 GHz, Grafická karta 4GB, RAM 32GB DDR5, SSD 1000 GB, myš a klávesnice, všetně OS, (NBD záruka)</t>
  </si>
  <si>
    <t>40342003</t>
  </si>
  <si>
    <t>monitor LCD LED 24" 16:9 Full HD VGA HDMI 230V</t>
  </si>
  <si>
    <t>742230003</t>
  </si>
  <si>
    <t>Montáž kamerového systému venkovní kamery</t>
  </si>
  <si>
    <t>38475079</t>
  </si>
  <si>
    <t>kamera venkovní IP bullet MZVF 2,8 - 12mm maximální rozlišení záznamu 4MP WDR 120dB přísvit IR 60m VA IP67</t>
  </si>
  <si>
    <t>742230007</t>
  </si>
  <si>
    <t>Montáž kamerového systému konzoly pro kryt nebo kameru</t>
  </si>
  <si>
    <t>38479021</t>
  </si>
  <si>
    <t>krabice instalační pro montáž dome/bulet kamer na zeď</t>
  </si>
  <si>
    <t>742230009</t>
  </si>
  <si>
    <t>Montáž kamerového systému samolepky "Střeženo kamerovým systémem"</t>
  </si>
  <si>
    <t>73558004</t>
  </si>
  <si>
    <t>samolepka "Střeženo kamerovým systémem" 10x10 cm černý piktogram ve žlutém trojúhelníku</t>
  </si>
  <si>
    <t>742230101</t>
  </si>
  <si>
    <t>Montáž kamerového systému nastavení a instalace licence k připojení jedné kamery k SW</t>
  </si>
  <si>
    <t>95321002</t>
  </si>
  <si>
    <t>licence pro připojení jedné kamery</t>
  </si>
  <si>
    <t>742230102</t>
  </si>
  <si>
    <t>Montáž kamerového systému nastavení a instalace instalace a nastavení SW pro sledování kamer</t>
  </si>
  <si>
    <t>95321001</t>
  </si>
  <si>
    <t>licence základní bez kamerových licencí</t>
  </si>
  <si>
    <t>742230103</t>
  </si>
  <si>
    <t>Montáž kamerového systému nastavení a instalace nastavení záběru podle přání uživatele</t>
  </si>
  <si>
    <t>742310006</t>
  </si>
  <si>
    <t>Montáž domovního telefonu nástěnného audio/video telefonu</t>
  </si>
  <si>
    <t>38226066</t>
  </si>
  <si>
    <t>telefon domácí nástěnný pro povrchovou instalaci</t>
  </si>
  <si>
    <t>Poznámka k položce:_x000D_
Poznámka k položce: Handsfree IP telefon kompatibilní se stávajícím systémem.</t>
  </si>
  <si>
    <t>742330001</t>
  </si>
  <si>
    <t>Montáž strukturované kabeláže rozvaděče nástěnného</t>
  </si>
  <si>
    <t>35712003</t>
  </si>
  <si>
    <t>rozvaděč nástěnný jednodílný 19" celoskleněné dveře 12U/400mm</t>
  </si>
  <si>
    <t>742330012</t>
  </si>
  <si>
    <t>Montáž strukturované kabeláže zařízení do rozvaděče switche, UPS, DVR, server bez nastavení</t>
  </si>
  <si>
    <t>35712105</t>
  </si>
  <si>
    <t>switch 24 portů Gigabit (24x PoE/PoE+) kapacita 48Gbps 370W</t>
  </si>
  <si>
    <t>742330021</t>
  </si>
  <si>
    <t>Montáž strukturované kabeláže příslušenství a ostatní práce k rozvaděčům police</t>
  </si>
  <si>
    <t>35712064</t>
  </si>
  <si>
    <t>police rozvaděče 19" perforovaná 1U/150mm nosnost 15kg</t>
  </si>
  <si>
    <t>742330022</t>
  </si>
  <si>
    <t>Montáž strukturované kabeláže příslušenství a ostatní práce k rozvaděčům napájecího panelu</t>
  </si>
  <si>
    <t>35712106</t>
  </si>
  <si>
    <t>panel rozvodný 19" 8x zásuvka dle ČSN max 16A kabel 3x1,5mm 2m</t>
  </si>
  <si>
    <t>742330023</t>
  </si>
  <si>
    <t>Montáž strukturované kabeláže příslušenství a ostatní práce k rozvaděčům vyvazovacíhoho panelu 1U</t>
  </si>
  <si>
    <t>37451145</t>
  </si>
  <si>
    <t>panel vyvazovací 5x plastové oko s průchody 1U 19"</t>
  </si>
  <si>
    <t>742330024</t>
  </si>
  <si>
    <t>Montáž strukturované kabeláže příslušenství a ostatní práce k rozvaděčům patch panelu 24 portů</t>
  </si>
  <si>
    <t>37451110</t>
  </si>
  <si>
    <t>patch panel Cat6 PCB 1U 24 portů 19" UTP</t>
  </si>
  <si>
    <t>742330037</t>
  </si>
  <si>
    <t>Montáž strukturované kabeláže příslušenství a ostatní práce k rozvaděčům jednotky ventilační do stropu či podlahy stojanového rozvaděče</t>
  </si>
  <si>
    <t>42914000</t>
  </si>
  <si>
    <t>jednotka ventilační rozvaděče univerzální se 2 ventilátory do stropu nebo podlahy</t>
  </si>
  <si>
    <t>742330044</t>
  </si>
  <si>
    <t>Montáž strukturované kabeláže zásuvek datových pod omítku, do nábytku, do parapetního žlabu nebo podlahové krabice 1 až 6 pozic</t>
  </si>
  <si>
    <t>37451183</t>
  </si>
  <si>
    <t>modul zásuvkový 1xRJ45 osazený 22,5x45mm se záclonkou úhlový UTP Cat6</t>
  </si>
  <si>
    <t>34539059</t>
  </si>
  <si>
    <t>rámeček jednonásobný</t>
  </si>
  <si>
    <t>37451022</t>
  </si>
  <si>
    <t>kryt zásuvky komunikační (pro nosnou masku)</t>
  </si>
  <si>
    <t>37451004</t>
  </si>
  <si>
    <t>třmen se soklem (pro 2x keystone)</t>
  </si>
  <si>
    <t>742330051</t>
  </si>
  <si>
    <t>Montáž strukturované kabeláže zásuvek datových popis portu zásuvky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</si>
  <si>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</si>
  <si>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</si>
  <si>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</si>
  <si>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</si>
  <si>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>742430021</t>
  </si>
  <si>
    <t>Montáž audiovizuální techniky dvouzásuvky pro reproduktory</t>
  </si>
  <si>
    <t>37451032</t>
  </si>
  <si>
    <t>zásuvka dvojitá kompletní reproduktorová PVC bílá</t>
  </si>
  <si>
    <t>742430021R</t>
  </si>
  <si>
    <t>Montáž audiovizuální techniky zásuvky AV/HDMI/USB</t>
  </si>
  <si>
    <t>37451001</t>
  </si>
  <si>
    <t>zásuvka komunikační přímá USB</t>
  </si>
  <si>
    <t>37451003</t>
  </si>
  <si>
    <t>zásuvka komunikační přímá HDMI</t>
  </si>
  <si>
    <t>742430022</t>
  </si>
  <si>
    <t>Montáž audiovizuální techniky propojovacích kabelů pro AV techniku</t>
  </si>
  <si>
    <t>742430031</t>
  </si>
  <si>
    <t>Montáž audiovizuální techniky kabelu HDMI protažením a se zakončením v zásuvce nebo krabici</t>
  </si>
  <si>
    <t>34199014</t>
  </si>
  <si>
    <t>kabel propojovací HDMI 1.4 M/M podpora Ethernetu a 4K délka 25m</t>
  </si>
  <si>
    <t>998742101</t>
  </si>
  <si>
    <t>Přesun hmot pro slaboproud stanovený z hmotnosti přesunovaného materiálu vodorovná dopravní vzdálenost do 50 m základní v objektech výšky do 6 m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</si>
  <si>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</si>
  <si>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</si>
  <si>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</si>
  <si>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</si>
  <si>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</si>
  <si>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262144</t>
  </si>
  <si>
    <t>Poznámka k položce:_x000D_
Poznámka k položce: Hrubé začištění tras a pomocné práce při realizaci slaboproudů.</t>
  </si>
  <si>
    <t>045002000</t>
  </si>
  <si>
    <t>Kompletační a koordinační činnost</t>
  </si>
  <si>
    <t>Poznámka k položce:_x000D_
Poznámka k položce: Koordinace s profesí elektro silnoproud a servisními organizacemi.</t>
  </si>
  <si>
    <t>VRN8</t>
  </si>
  <si>
    <t>Přesun stavebních kapacit</t>
  </si>
  <si>
    <t>081002000</t>
  </si>
  <si>
    <t>Doprava zaměstnanců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</si>
</sst>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83</xdr:row>
      <xdr:rowOff>80010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131</xdr:row>
      <xdr:rowOff>0</xdr:rowOff>
    </xdr:from>
    <xdr:to>
      <xdr:col>9</xdr:col>
      <xdr:colOff>1215390</xdr:colOff>
      <xdr:row>133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111</xdr:row>
      <xdr:rowOff>0</xdr:rowOff>
    </xdr:from>
    <xdr:to>
      <xdr:col>9</xdr:col>
      <xdr:colOff>1215390</xdr:colOff>
      <xdr:row>113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114</xdr:row>
      <xdr:rowOff>0</xdr:rowOff>
    </xdr:from>
    <xdr:to>
      <xdr:col>9</xdr:col>
      <xdr:colOff>1215390</xdr:colOff>
      <xdr:row>116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111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115</xdr:row>
      <xdr:rowOff>0</xdr:rowOff>
    </xdr:from>
    <xdr:to>
      <xdr:col>9</xdr:col>
      <xdr:colOff>1215390</xdr:colOff>
      <xdr:row>117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108</xdr:row>
      <xdr:rowOff>0</xdr:rowOff>
    </xdr:from>
    <xdr:to>
      <xdr:col>9</xdr:col>
      <xdr:colOff>1215390</xdr:colOff>
      <xdr:row>110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6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R5" s="18"/>
      <c r="BE5" s="183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7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R6" s="18"/>
      <c r="BE6" s="184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4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84"/>
      <c r="BS8" s="15" t="s">
        <v>6</v>
      </c>
    </row>
    <row r="9" spans="1:74" ht="14.45" customHeight="1">
      <c r="B9" s="18"/>
      <c r="AR9" s="18"/>
      <c r="BE9" s="184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84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184"/>
      <c r="BS11" s="15" t="s">
        <v>6</v>
      </c>
    </row>
    <row r="12" spans="1:74" ht="6.95" customHeight="1">
      <c r="B12" s="18"/>
      <c r="AR12" s="18"/>
      <c r="BE12" s="184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184"/>
      <c r="BS13" s="15" t="s">
        <v>6</v>
      </c>
    </row>
    <row r="14" spans="1:74">
      <c r="B14" s="18"/>
      <c r="E14" s="188" t="s">
        <v>31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5" t="s">
        <v>28</v>
      </c>
      <c r="AN14" s="27" t="s">
        <v>31</v>
      </c>
      <c r="AR14" s="18"/>
      <c r="BE14" s="184"/>
      <c r="BS14" s="15" t="s">
        <v>6</v>
      </c>
    </row>
    <row r="15" spans="1:74" ht="6.95" customHeight="1">
      <c r="B15" s="18"/>
      <c r="AR15" s="18"/>
      <c r="BE15" s="184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1</v>
      </c>
      <c r="AR16" s="18"/>
      <c r="BE16" s="184"/>
      <c r="BS16" s="15" t="s">
        <v>4</v>
      </c>
    </row>
    <row r="17" spans="2:7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184"/>
      <c r="BS17" s="15" t="s">
        <v>34</v>
      </c>
    </row>
    <row r="18" spans="2:71" ht="6.95" customHeight="1">
      <c r="B18" s="18"/>
      <c r="AR18" s="18"/>
      <c r="BE18" s="184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36</v>
      </c>
      <c r="AR19" s="18"/>
      <c r="BE19" s="184"/>
      <c r="BS19" s="15" t="s">
        <v>6</v>
      </c>
    </row>
    <row r="20" spans="2:71" ht="18.399999999999999" customHeight="1">
      <c r="B20" s="18"/>
      <c r="E20" s="23" t="s">
        <v>37</v>
      </c>
      <c r="AK20" s="25" t="s">
        <v>28</v>
      </c>
      <c r="AN20" s="23" t="s">
        <v>38</v>
      </c>
      <c r="AR20" s="18"/>
      <c r="BE20" s="184"/>
      <c r="BS20" s="15" t="s">
        <v>34</v>
      </c>
    </row>
    <row r="21" spans="2:71" ht="6.95" customHeight="1">
      <c r="B21" s="18"/>
      <c r="AR21" s="18"/>
      <c r="BE21" s="184"/>
    </row>
    <row r="22" spans="2:71" ht="12" customHeight="1">
      <c r="B22" s="18"/>
      <c r="D22" s="25" t="s">
        <v>39</v>
      </c>
      <c r="AR22" s="18"/>
      <c r="BE22" s="184"/>
    </row>
    <row r="23" spans="2:71" ht="16.5" customHeight="1">
      <c r="B23" s="18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8"/>
      <c r="BE23" s="184"/>
    </row>
    <row r="24" spans="2:71" ht="6.95" customHeight="1">
      <c r="B24" s="18"/>
      <c r="AR24" s="18"/>
      <c r="BE24" s="184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4"/>
    </row>
    <row r="26" spans="2:71" s="1" customFormat="1" ht="25.9" customHeight="1">
      <c r="B26" s="30"/>
      <c r="D26" s="31" t="s">
        <v>40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1">
        <f>ROUND(AG94,2)</f>
        <v>0</v>
      </c>
      <c r="AL26" s="192"/>
      <c r="AM26" s="192"/>
      <c r="AN26" s="192"/>
      <c r="AO26" s="192"/>
      <c r="AR26" s="30"/>
      <c r="BE26" s="184"/>
    </row>
    <row r="27" spans="2:71" s="1" customFormat="1" ht="6.95" customHeight="1">
      <c r="B27" s="30"/>
      <c r="AR27" s="30"/>
      <c r="BE27" s="184"/>
    </row>
    <row r="28" spans="2:71" s="1" customFormat="1">
      <c r="B28" s="30"/>
      <c r="L28" s="193" t="s">
        <v>41</v>
      </c>
      <c r="M28" s="193"/>
      <c r="N28" s="193"/>
      <c r="O28" s="193"/>
      <c r="P28" s="193"/>
      <c r="W28" s="193" t="s">
        <v>42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43</v>
      </c>
      <c r="AL28" s="193"/>
      <c r="AM28" s="193"/>
      <c r="AN28" s="193"/>
      <c r="AO28" s="193"/>
      <c r="AR28" s="30"/>
      <c r="BE28" s="184"/>
    </row>
    <row r="29" spans="2:71" s="2" customFormat="1" ht="14.45" customHeight="1">
      <c r="B29" s="34"/>
      <c r="D29" s="25" t="s">
        <v>44</v>
      </c>
      <c r="F29" s="25" t="s">
        <v>45</v>
      </c>
      <c r="L29" s="178">
        <v>0.21</v>
      </c>
      <c r="M29" s="177"/>
      <c r="N29" s="177"/>
      <c r="O29" s="177"/>
      <c r="P29" s="177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ROUND(AV94, 2)</f>
        <v>0</v>
      </c>
      <c r="AL29" s="177"/>
      <c r="AM29" s="177"/>
      <c r="AN29" s="177"/>
      <c r="AO29" s="177"/>
      <c r="AR29" s="34"/>
      <c r="BE29" s="185"/>
    </row>
    <row r="30" spans="2:71" s="2" customFormat="1" ht="14.45" customHeight="1">
      <c r="B30" s="34"/>
      <c r="F30" s="25" t="s">
        <v>46</v>
      </c>
      <c r="L30" s="178">
        <v>0.12</v>
      </c>
      <c r="M30" s="177"/>
      <c r="N30" s="177"/>
      <c r="O30" s="177"/>
      <c r="P30" s="177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0</v>
      </c>
      <c r="AL30" s="177"/>
      <c r="AM30" s="177"/>
      <c r="AN30" s="177"/>
      <c r="AO30" s="177"/>
      <c r="AR30" s="34"/>
      <c r="BE30" s="185"/>
    </row>
    <row r="31" spans="2:71" s="2" customFormat="1" ht="14.45" hidden="1" customHeight="1">
      <c r="B31" s="34"/>
      <c r="F31" s="25" t="s">
        <v>47</v>
      </c>
      <c r="L31" s="178">
        <v>0.21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4"/>
      <c r="BE31" s="185"/>
    </row>
    <row r="32" spans="2:71" s="2" customFormat="1" ht="14.45" hidden="1" customHeight="1">
      <c r="B32" s="34"/>
      <c r="F32" s="25" t="s">
        <v>48</v>
      </c>
      <c r="L32" s="178">
        <v>0.12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4"/>
      <c r="BE32" s="185"/>
    </row>
    <row r="33" spans="2:57" s="2" customFormat="1" ht="14.45" hidden="1" customHeight="1">
      <c r="B33" s="34"/>
      <c r="F33" s="25" t="s">
        <v>49</v>
      </c>
      <c r="L33" s="178">
        <v>0</v>
      </c>
      <c r="M33" s="177"/>
      <c r="N33" s="177"/>
      <c r="O33" s="177"/>
      <c r="P33" s="177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4"/>
      <c r="BE33" s="185"/>
    </row>
    <row r="34" spans="2:57" s="1" customFormat="1" ht="6.95" customHeight="1">
      <c r="B34" s="30"/>
      <c r="AR34" s="30"/>
      <c r="BE34" s="184"/>
    </row>
    <row r="35" spans="2:57" s="1" customFormat="1" ht="25.9" customHeight="1">
      <c r="B35" s="30"/>
      <c r="C35" s="35"/>
      <c r="D35" s="36" t="s">
        <v>50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51</v>
      </c>
      <c r="U35" s="37"/>
      <c r="V35" s="37"/>
      <c r="W35" s="37"/>
      <c r="X35" s="182" t="s">
        <v>52</v>
      </c>
      <c r="Y35" s="180"/>
      <c r="Z35" s="180"/>
      <c r="AA35" s="180"/>
      <c r="AB35" s="180"/>
      <c r="AC35" s="37"/>
      <c r="AD35" s="37"/>
      <c r="AE35" s="37"/>
      <c r="AF35" s="37"/>
      <c r="AG35" s="37"/>
      <c r="AH35" s="37"/>
      <c r="AI35" s="37"/>
      <c r="AJ35" s="37"/>
      <c r="AK35" s="179">
        <f>SUM(AK26:AK33)</f>
        <v>0</v>
      </c>
      <c r="AL35" s="180"/>
      <c r="AM35" s="180"/>
      <c r="AN35" s="180"/>
      <c r="AO35" s="181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54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>
      <c r="B60" s="30"/>
      <c r="D60" s="41" t="s">
        <v>55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55</v>
      </c>
      <c r="AI60" s="32"/>
      <c r="AJ60" s="32"/>
      <c r="AK60" s="32"/>
      <c r="AL60" s="32"/>
      <c r="AM60" s="41" t="s">
        <v>56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>
      <c r="B64" s="30"/>
      <c r="D64" s="39" t="s">
        <v>57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58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>
      <c r="B75" s="30"/>
      <c r="D75" s="41" t="s">
        <v>55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55</v>
      </c>
      <c r="AI75" s="32"/>
      <c r="AJ75" s="32"/>
      <c r="AK75" s="32"/>
      <c r="AL75" s="32"/>
      <c r="AM75" s="41" t="s">
        <v>56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59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24_005</v>
      </c>
      <c r="AR84" s="46"/>
    </row>
    <row r="85" spans="1:91" s="4" customFormat="1" ht="36.950000000000003" customHeight="1">
      <c r="B85" s="47"/>
      <c r="C85" s="48" t="s">
        <v>16</v>
      </c>
      <c r="L85" s="204" t="str">
        <f>K6</f>
        <v>Enviromentální učebna Ekocentrum SO-01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Klášterní 1418, 363 01 Ostrov</v>
      </c>
      <c r="AI87" s="25" t="s">
        <v>22</v>
      </c>
      <c r="AM87" s="206" t="str">
        <f>IF(AN8= "","",AN8)</f>
        <v>19. 4. 2024</v>
      </c>
      <c r="AN87" s="206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Město Ostrov</v>
      </c>
      <c r="AI89" s="25" t="s">
        <v>32</v>
      </c>
      <c r="AM89" s="207" t="str">
        <f>IF(E17="","",E17)</f>
        <v>FJ atelier</v>
      </c>
      <c r="AN89" s="208"/>
      <c r="AO89" s="208"/>
      <c r="AP89" s="208"/>
      <c r="AR89" s="30"/>
      <c r="AS89" s="209" t="s">
        <v>60</v>
      </c>
      <c r="AT89" s="210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35</v>
      </c>
      <c r="AM90" s="207" t="str">
        <f>IF(E20="","",E20)</f>
        <v>Michal Jung</v>
      </c>
      <c r="AN90" s="208"/>
      <c r="AO90" s="208"/>
      <c r="AP90" s="208"/>
      <c r="AR90" s="30"/>
      <c r="AS90" s="211"/>
      <c r="AT90" s="212"/>
      <c r="BD90" s="54"/>
    </row>
    <row r="91" spans="1:91" s="1" customFormat="1" ht="10.9" customHeight="1">
      <c r="B91" s="30"/>
      <c r="AR91" s="30"/>
      <c r="AS91" s="211"/>
      <c r="AT91" s="212"/>
      <c r="BD91" s="54"/>
    </row>
    <row r="92" spans="1:91" s="1" customFormat="1" ht="29.25" customHeight="1">
      <c r="B92" s="30"/>
      <c r="C92" s="199" t="s">
        <v>61</v>
      </c>
      <c r="D92" s="200"/>
      <c r="E92" s="200"/>
      <c r="F92" s="200"/>
      <c r="G92" s="200"/>
      <c r="H92" s="55"/>
      <c r="I92" s="202" t="s">
        <v>62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63</v>
      </c>
      <c r="AH92" s="200"/>
      <c r="AI92" s="200"/>
      <c r="AJ92" s="200"/>
      <c r="AK92" s="200"/>
      <c r="AL92" s="200"/>
      <c r="AM92" s="200"/>
      <c r="AN92" s="202" t="s">
        <v>64</v>
      </c>
      <c r="AO92" s="200"/>
      <c r="AP92" s="203"/>
      <c r="AQ92" s="56" t="s">
        <v>65</v>
      </c>
      <c r="AR92" s="30"/>
      <c r="AS92" s="57" t="s">
        <v>66</v>
      </c>
      <c r="AT92" s="58" t="s">
        <v>67</v>
      </c>
      <c r="AU92" s="58" t="s">
        <v>68</v>
      </c>
      <c r="AV92" s="58" t="s">
        <v>69</v>
      </c>
      <c r="AW92" s="58" t="s">
        <v>70</v>
      </c>
      <c r="AX92" s="58" t="s">
        <v>71</v>
      </c>
      <c r="AY92" s="58" t="s">
        <v>72</v>
      </c>
      <c r="AZ92" s="58" t="s">
        <v>73</v>
      </c>
      <c r="BA92" s="58" t="s">
        <v>74</v>
      </c>
      <c r="BB92" s="58" t="s">
        <v>75</v>
      </c>
      <c r="BC92" s="58" t="s">
        <v>76</v>
      </c>
      <c r="BD92" s="59" t="s">
        <v>77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78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7">
        <f>ROUND(SUM(AG95:AG100),2)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65" t="s">
        <v>1</v>
      </c>
      <c r="AR94" s="61"/>
      <c r="AS94" s="66">
        <f>ROUND(SUM(AS95:AS100),2)</f>
        <v>0</v>
      </c>
      <c r="AT94" s="67">
        <f>ROUND(SUM(AV94:AW94),2)</f>
        <v>0</v>
      </c>
      <c r="AU94" s="68">
        <f>ROUND(SUM(AU95:AU100),5)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ROUND(SUM(AZ95:AZ100),2)</f>
        <v>0</v>
      </c>
      <c r="BA94" s="67">
        <f>ROUND(SUM(BA95:BA100),2)</f>
        <v>0</v>
      </c>
      <c r="BB94" s="67">
        <f>ROUND(SUM(BB95:BB100),2)</f>
        <v>0</v>
      </c>
      <c r="BC94" s="67">
        <f>ROUND(SUM(BC95:BC100),2)</f>
        <v>0</v>
      </c>
      <c r="BD94" s="69">
        <f>ROUND(SUM(BD95:BD100),2)</f>
        <v>0</v>
      </c>
      <c r="BS94" s="70" t="s">
        <v>79</v>
      </c>
      <c r="BT94" s="70" t="s">
        <v>80</v>
      </c>
      <c r="BU94" s="71" t="s">
        <v>81</v>
      </c>
      <c r="BV94" s="70" t="s">
        <v>82</v>
      </c>
      <c r="BW94" s="70" t="s">
        <v>5</v>
      </c>
      <c r="BX94" s="70" t="s">
        <v>83</v>
      </c>
      <c r="CL94" s="70" t="s">
        <v>1</v>
      </c>
    </row>
    <row r="95" spans="1:91" s="6" customFormat="1" ht="16.5" customHeight="1">
      <c r="A95" s="72" t="s">
        <v>84</v>
      </c>
      <c r="B95" s="73"/>
      <c r="C95" s="74"/>
      <c r="D95" s="196" t="s">
        <v>85</v>
      </c>
      <c r="E95" s="196"/>
      <c r="F95" s="196"/>
      <c r="G95" s="196"/>
      <c r="H95" s="196"/>
      <c r="I95" s="75"/>
      <c r="J95" s="196" t="s">
        <v>86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>
        <f>'D.1.1. - Stavební část'!J30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76" t="s">
        <v>87</v>
      </c>
      <c r="AR95" s="73"/>
      <c r="AS95" s="77">
        <v>0</v>
      </c>
      <c r="AT95" s="78">
        <f>ROUND(SUM(AV95:AW95),2)</f>
        <v>0</v>
      </c>
      <c r="AU95" s="79">
        <f>'D.1.1. - Stavební část'!P145</f>
        <v>0</v>
      </c>
      <c r="AV95" s="78">
        <f>'D.1.1. - Stavební část'!J33</f>
        <v>0</v>
      </c>
      <c r="AW95" s="78">
        <f>'D.1.1. - Stavební část'!J34</f>
        <v>0</v>
      </c>
      <c r="AX95" s="78">
        <f>'D.1.1. - Stavební část'!J35</f>
        <v>0</v>
      </c>
      <c r="AY95" s="78">
        <f>'D.1.1. - Stavební část'!J36</f>
        <v>0</v>
      </c>
      <c r="AZ95" s="78">
        <f>'D.1.1. - Stavební část'!F33</f>
        <v>0</v>
      </c>
      <c r="BA95" s="78">
        <f>'D.1.1. - Stavební část'!F34</f>
        <v>0</v>
      </c>
      <c r="BB95" s="78">
        <f>'D.1.1. - Stavební část'!F35</f>
        <v>0</v>
      </c>
      <c r="BC95" s="78">
        <f>'D.1.1. - Stavební část'!F36</f>
        <v>0</v>
      </c>
      <c r="BD95" s="80">
        <f>'D.1.1. - Stavební část'!F37</f>
        <v>0</v>
      </c>
      <c r="BT95" s="81" t="s">
        <v>88</v>
      </c>
      <c r="BV95" s="81" t="s">
        <v>82</v>
      </c>
      <c r="BW95" s="81" t="s">
        <v>89</v>
      </c>
      <c r="BX95" s="81" t="s">
        <v>5</v>
      </c>
      <c r="CL95" s="81" t="s">
        <v>1</v>
      </c>
      <c r="CM95" s="81" t="s">
        <v>90</v>
      </c>
    </row>
    <row r="96" spans="1:91" s="6" customFormat="1" ht="16.5" customHeight="1">
      <c r="A96" s="72" t="s">
        <v>84</v>
      </c>
      <c r="B96" s="73"/>
      <c r="C96" s="74"/>
      <c r="D96" s="196" t="s">
        <v>91</v>
      </c>
      <c r="E96" s="196"/>
      <c r="F96" s="196"/>
      <c r="G96" s="196"/>
      <c r="H96" s="196"/>
      <c r="I96" s="75"/>
      <c r="J96" s="196" t="s">
        <v>92</v>
      </c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94">
        <f>'D.1.4.1. - Zdravotechnika'!J30</f>
        <v>0</v>
      </c>
      <c r="AH96" s="195"/>
      <c r="AI96" s="195"/>
      <c r="AJ96" s="195"/>
      <c r="AK96" s="195"/>
      <c r="AL96" s="195"/>
      <c r="AM96" s="195"/>
      <c r="AN96" s="194">
        <f>SUM(AG96,AT96)</f>
        <v>0</v>
      </c>
      <c r="AO96" s="195"/>
      <c r="AP96" s="195"/>
      <c r="AQ96" s="76" t="s">
        <v>87</v>
      </c>
      <c r="AR96" s="73"/>
      <c r="AS96" s="77">
        <v>0</v>
      </c>
      <c r="AT96" s="78">
        <f>ROUND(SUM(AV96:AW96),2)</f>
        <v>0</v>
      </c>
      <c r="AU96" s="79">
        <f>'D.1.4.1. - Zdravotechnika'!P125</f>
        <v>0</v>
      </c>
      <c r="AV96" s="78">
        <f>'D.1.4.1. - Zdravotechnika'!J33</f>
        <v>0</v>
      </c>
      <c r="AW96" s="78">
        <f>'D.1.4.1. - Zdravotechnika'!J34</f>
        <v>0</v>
      </c>
      <c r="AX96" s="78">
        <f>'D.1.4.1. - Zdravotechnika'!J35</f>
        <v>0</v>
      </c>
      <c r="AY96" s="78">
        <f>'D.1.4.1. - Zdravotechnika'!J36</f>
        <v>0</v>
      </c>
      <c r="AZ96" s="78">
        <f>'D.1.4.1. - Zdravotechnika'!F33</f>
        <v>0</v>
      </c>
      <c r="BA96" s="78">
        <f>'D.1.4.1. - Zdravotechnika'!F34</f>
        <v>0</v>
      </c>
      <c r="BB96" s="78">
        <f>'D.1.4.1. - Zdravotechnika'!F35</f>
        <v>0</v>
      </c>
      <c r="BC96" s="78">
        <f>'D.1.4.1. - Zdravotechnika'!F36</f>
        <v>0</v>
      </c>
      <c r="BD96" s="80">
        <f>'D.1.4.1. - Zdravotechnika'!F37</f>
        <v>0</v>
      </c>
      <c r="BT96" s="81" t="s">
        <v>88</v>
      </c>
      <c r="BV96" s="81" t="s">
        <v>82</v>
      </c>
      <c r="BW96" s="81" t="s">
        <v>93</v>
      </c>
      <c r="BX96" s="81" t="s">
        <v>5</v>
      </c>
      <c r="CL96" s="81" t="s">
        <v>1</v>
      </c>
      <c r="CM96" s="81" t="s">
        <v>90</v>
      </c>
    </row>
    <row r="97" spans="1:91" s="6" customFormat="1" ht="16.5" customHeight="1">
      <c r="A97" s="72" t="s">
        <v>84</v>
      </c>
      <c r="B97" s="73"/>
      <c r="C97" s="74"/>
      <c r="D97" s="196" t="s">
        <v>94</v>
      </c>
      <c r="E97" s="196"/>
      <c r="F97" s="196"/>
      <c r="G97" s="196"/>
      <c r="H97" s="196"/>
      <c r="I97" s="75"/>
      <c r="J97" s="196" t="s">
        <v>95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194">
        <f>'D.1.4.2. - Vytápění a chl...'!J30</f>
        <v>0</v>
      </c>
      <c r="AH97" s="195"/>
      <c r="AI97" s="195"/>
      <c r="AJ97" s="195"/>
      <c r="AK97" s="195"/>
      <c r="AL97" s="195"/>
      <c r="AM97" s="195"/>
      <c r="AN97" s="194">
        <f>SUM(AG97,AT97)</f>
        <v>0</v>
      </c>
      <c r="AO97" s="195"/>
      <c r="AP97" s="195"/>
      <c r="AQ97" s="76" t="s">
        <v>87</v>
      </c>
      <c r="AR97" s="73"/>
      <c r="AS97" s="77">
        <v>0</v>
      </c>
      <c r="AT97" s="78">
        <f>ROUND(SUM(AV97:AW97),2)</f>
        <v>0</v>
      </c>
      <c r="AU97" s="79">
        <f>'D.1.4.2. - Vytápění a chl...'!P128</f>
        <v>0</v>
      </c>
      <c r="AV97" s="78">
        <f>'D.1.4.2. - Vytápění a chl...'!J33</f>
        <v>0</v>
      </c>
      <c r="AW97" s="78">
        <f>'D.1.4.2. - Vytápění a chl...'!J34</f>
        <v>0</v>
      </c>
      <c r="AX97" s="78">
        <f>'D.1.4.2. - Vytápění a chl...'!J35</f>
        <v>0</v>
      </c>
      <c r="AY97" s="78">
        <f>'D.1.4.2. - Vytápění a chl...'!J36</f>
        <v>0</v>
      </c>
      <c r="AZ97" s="78">
        <f>'D.1.4.2. - Vytápění a chl...'!F33</f>
        <v>0</v>
      </c>
      <c r="BA97" s="78">
        <f>'D.1.4.2. - Vytápění a chl...'!F34</f>
        <v>0</v>
      </c>
      <c r="BB97" s="78">
        <f>'D.1.4.2. - Vytápění a chl...'!F35</f>
        <v>0</v>
      </c>
      <c r="BC97" s="78">
        <f>'D.1.4.2. - Vytápění a chl...'!F36</f>
        <v>0</v>
      </c>
      <c r="BD97" s="80">
        <f>'D.1.4.2. - Vytápění a chl...'!F37</f>
        <v>0</v>
      </c>
      <c r="BT97" s="81" t="s">
        <v>88</v>
      </c>
      <c r="BV97" s="81" t="s">
        <v>82</v>
      </c>
      <c r="BW97" s="81" t="s">
        <v>96</v>
      </c>
      <c r="BX97" s="81" t="s">
        <v>5</v>
      </c>
      <c r="CL97" s="81" t="s">
        <v>1</v>
      </c>
      <c r="CM97" s="81" t="s">
        <v>90</v>
      </c>
    </row>
    <row r="98" spans="1:91" s="6" customFormat="1" ht="16.5" customHeight="1">
      <c r="A98" s="72" t="s">
        <v>84</v>
      </c>
      <c r="B98" s="73"/>
      <c r="C98" s="74"/>
      <c r="D98" s="196" t="s">
        <v>97</v>
      </c>
      <c r="E98" s="196"/>
      <c r="F98" s="196"/>
      <c r="G98" s="196"/>
      <c r="H98" s="196"/>
      <c r="I98" s="75"/>
      <c r="J98" s="196" t="s">
        <v>98</v>
      </c>
      <c r="K98" s="196"/>
      <c r="L98" s="196"/>
      <c r="M98" s="196"/>
      <c r="N98" s="196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196"/>
      <c r="AD98" s="196"/>
      <c r="AE98" s="196"/>
      <c r="AF98" s="196"/>
      <c r="AG98" s="194">
        <f>'D.1.4.3. - Vzduchotechnika'!J30</f>
        <v>0</v>
      </c>
      <c r="AH98" s="195"/>
      <c r="AI98" s="195"/>
      <c r="AJ98" s="195"/>
      <c r="AK98" s="195"/>
      <c r="AL98" s="195"/>
      <c r="AM98" s="195"/>
      <c r="AN98" s="194">
        <f>SUM(AG98,AT98)</f>
        <v>0</v>
      </c>
      <c r="AO98" s="195"/>
      <c r="AP98" s="195"/>
      <c r="AQ98" s="76" t="s">
        <v>87</v>
      </c>
      <c r="AR98" s="73"/>
      <c r="AS98" s="77">
        <v>0</v>
      </c>
      <c r="AT98" s="78">
        <f>ROUND(SUM(AV98:AW98),2)</f>
        <v>0</v>
      </c>
      <c r="AU98" s="79">
        <f>'D.1.4.3. - Vzduchotechnika'!P123</f>
        <v>0</v>
      </c>
      <c r="AV98" s="78">
        <f>'D.1.4.3. - Vzduchotechnika'!J33</f>
        <v>0</v>
      </c>
      <c r="AW98" s="78">
        <f>'D.1.4.3. - Vzduchotechnika'!J34</f>
        <v>0</v>
      </c>
      <c r="AX98" s="78">
        <f>'D.1.4.3. - Vzduchotechnika'!J35</f>
        <v>0</v>
      </c>
      <c r="AY98" s="78">
        <f>'D.1.4.3. - Vzduchotechnika'!J36</f>
        <v>0</v>
      </c>
      <c r="AZ98" s="78">
        <f>'D.1.4.3. - Vzduchotechnika'!F33</f>
        <v>0</v>
      </c>
      <c r="BA98" s="78">
        <f>'D.1.4.3. - Vzduchotechnika'!F34</f>
        <v>0</v>
      </c>
      <c r="BB98" s="78">
        <f>'D.1.4.3. - Vzduchotechnika'!F35</f>
        <v>0</v>
      </c>
      <c r="BC98" s="78">
        <f>'D.1.4.3. - Vzduchotechnika'!F36</f>
        <v>0</v>
      </c>
      <c r="BD98" s="80">
        <f>'D.1.4.3. - Vzduchotechnika'!F37</f>
        <v>0</v>
      </c>
      <c r="BT98" s="81" t="s">
        <v>88</v>
      </c>
      <c r="BV98" s="81" t="s">
        <v>82</v>
      </c>
      <c r="BW98" s="81" t="s">
        <v>99</v>
      </c>
      <c r="BX98" s="81" t="s">
        <v>5</v>
      </c>
      <c r="CL98" s="81" t="s">
        <v>1</v>
      </c>
      <c r="CM98" s="81" t="s">
        <v>90</v>
      </c>
    </row>
    <row r="99" spans="1:91" s="6" customFormat="1" ht="16.5" customHeight="1">
      <c r="A99" s="72" t="s">
        <v>84</v>
      </c>
      <c r="B99" s="73"/>
      <c r="C99" s="74"/>
      <c r="D99" s="196" t="s">
        <v>100</v>
      </c>
      <c r="E99" s="196"/>
      <c r="F99" s="196"/>
      <c r="G99" s="196"/>
      <c r="H99" s="196"/>
      <c r="I99" s="75"/>
      <c r="J99" s="196" t="s">
        <v>101</v>
      </c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6"/>
      <c r="AG99" s="194">
        <f>'D.1.4.4. - Silnoproud'!J30</f>
        <v>0</v>
      </c>
      <c r="AH99" s="195"/>
      <c r="AI99" s="195"/>
      <c r="AJ99" s="195"/>
      <c r="AK99" s="195"/>
      <c r="AL99" s="195"/>
      <c r="AM99" s="195"/>
      <c r="AN99" s="194">
        <f>SUM(AG99,AT99)</f>
        <v>0</v>
      </c>
      <c r="AO99" s="195"/>
      <c r="AP99" s="195"/>
      <c r="AQ99" s="76" t="s">
        <v>87</v>
      </c>
      <c r="AR99" s="73"/>
      <c r="AS99" s="77">
        <v>0</v>
      </c>
      <c r="AT99" s="78">
        <f>ROUND(SUM(AV99:AW99),2)</f>
        <v>0</v>
      </c>
      <c r="AU99" s="79">
        <f>'D.1.4.4. - Silnoproud'!P129</f>
        <v>0</v>
      </c>
      <c r="AV99" s="78">
        <f>'D.1.4.4. - Silnoproud'!J33</f>
        <v>0</v>
      </c>
      <c r="AW99" s="78">
        <f>'D.1.4.4. - Silnoproud'!J34</f>
        <v>0</v>
      </c>
      <c r="AX99" s="78">
        <f>'D.1.4.4. - Silnoproud'!J35</f>
        <v>0</v>
      </c>
      <c r="AY99" s="78">
        <f>'D.1.4.4. - Silnoproud'!J36</f>
        <v>0</v>
      </c>
      <c r="AZ99" s="78">
        <f>'D.1.4.4. - Silnoproud'!F33</f>
        <v>0</v>
      </c>
      <c r="BA99" s="78">
        <f>'D.1.4.4. - Silnoproud'!F34</f>
        <v>0</v>
      </c>
      <c r="BB99" s="78">
        <f>'D.1.4.4. - Silnoproud'!F35</f>
        <v>0</v>
      </c>
      <c r="BC99" s="78">
        <f>'D.1.4.4. - Silnoproud'!F36</f>
        <v>0</v>
      </c>
      <c r="BD99" s="80">
        <f>'D.1.4.4. - Silnoproud'!F37</f>
        <v>0</v>
      </c>
      <c r="BT99" s="81" t="s">
        <v>88</v>
      </c>
      <c r="BV99" s="81" t="s">
        <v>82</v>
      </c>
      <c r="BW99" s="81" t="s">
        <v>102</v>
      </c>
      <c r="BX99" s="81" t="s">
        <v>5</v>
      </c>
      <c r="CL99" s="81" t="s">
        <v>1</v>
      </c>
      <c r="CM99" s="81" t="s">
        <v>90</v>
      </c>
    </row>
    <row r="100" spans="1:91" s="6" customFormat="1" ht="16.5" customHeight="1">
      <c r="A100" s="72" t="s">
        <v>84</v>
      </c>
      <c r="B100" s="73"/>
      <c r="C100" s="74"/>
      <c r="D100" s="196" t="s">
        <v>103</v>
      </c>
      <c r="E100" s="196"/>
      <c r="F100" s="196"/>
      <c r="G100" s="196"/>
      <c r="H100" s="196"/>
      <c r="I100" s="75"/>
      <c r="J100" s="196" t="s">
        <v>104</v>
      </c>
      <c r="K100" s="196"/>
      <c r="L100" s="196"/>
      <c r="M100" s="196"/>
      <c r="N100" s="196"/>
      <c r="O100" s="196"/>
      <c r="P100" s="196"/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6"/>
      <c r="AB100" s="196"/>
      <c r="AC100" s="196"/>
      <c r="AD100" s="196"/>
      <c r="AE100" s="196"/>
      <c r="AF100" s="196"/>
      <c r="AG100" s="194">
        <f>'D.1.4.5. - Slaboproud'!J30</f>
        <v>0</v>
      </c>
      <c r="AH100" s="195"/>
      <c r="AI100" s="195"/>
      <c r="AJ100" s="195"/>
      <c r="AK100" s="195"/>
      <c r="AL100" s="195"/>
      <c r="AM100" s="195"/>
      <c r="AN100" s="194">
        <f>SUM(AG100,AT100)</f>
        <v>0</v>
      </c>
      <c r="AO100" s="195"/>
      <c r="AP100" s="195"/>
      <c r="AQ100" s="76" t="s">
        <v>87</v>
      </c>
      <c r="AR100" s="73"/>
      <c r="AS100" s="82">
        <v>0</v>
      </c>
      <c r="AT100" s="83">
        <f>ROUND(SUM(AV100:AW100),2)</f>
        <v>0</v>
      </c>
      <c r="AU100" s="84">
        <f>'D.1.4.5. - Slaboproud'!P122</f>
        <v>0</v>
      </c>
      <c r="AV100" s="83">
        <f>'D.1.4.5. - Slaboproud'!J33</f>
        <v>0</v>
      </c>
      <c r="AW100" s="83">
        <f>'D.1.4.5. - Slaboproud'!J34</f>
        <v>0</v>
      </c>
      <c r="AX100" s="83">
        <f>'D.1.4.5. - Slaboproud'!J35</f>
        <v>0</v>
      </c>
      <c r="AY100" s="83">
        <f>'D.1.4.5. - Slaboproud'!J36</f>
        <v>0</v>
      </c>
      <c r="AZ100" s="83">
        <f>'D.1.4.5. - Slaboproud'!F33</f>
        <v>0</v>
      </c>
      <c r="BA100" s="83">
        <f>'D.1.4.5. - Slaboproud'!F34</f>
        <v>0</v>
      </c>
      <c r="BB100" s="83">
        <f>'D.1.4.5. - Slaboproud'!F35</f>
        <v>0</v>
      </c>
      <c r="BC100" s="83">
        <f>'D.1.4.5. - Slaboproud'!F36</f>
        <v>0</v>
      </c>
      <c r="BD100" s="85">
        <f>'D.1.4.5. - Slaboproud'!F37</f>
        <v>0</v>
      </c>
      <c r="BT100" s="81" t="s">
        <v>88</v>
      </c>
      <c r="BV100" s="81" t="s">
        <v>82</v>
      </c>
      <c r="BW100" s="81" t="s">
        <v>105</v>
      </c>
      <c r="BX100" s="81" t="s">
        <v>5</v>
      </c>
      <c r="CL100" s="81" t="s">
        <v>1</v>
      </c>
      <c r="CM100" s="81" t="s">
        <v>90</v>
      </c>
    </row>
    <row r="101" spans="1:91" s="1" customFormat="1" ht="30" customHeight="1">
      <c r="B101" s="30"/>
      <c r="AR101" s="30"/>
    </row>
    <row r="102" spans="1:91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30"/>
    </row>
  </sheetData>
  <sheetProtection algorithmName="SHA-512" hashValue="bIEelYhlct/QPkK3raE69QKXtRSN6Vfes+eu34uxZWQgS+oT9etbeG3polrP19AT+yFyVAAtQND0BSXoAIQMxQ==" saltValue="z1mt3Z4sWNsPd8KgqquigHc8PjgFwe0ivoMEx2PfYf7YkFUpW3wSgbB7TtApe+8a7bJpff4rlr0q7IEI39s4hA==" spinCount="100000" sheet="1" objects="1" scenarios="1" formatColumns="0" formatRows="0"/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D.1.1. - Stavební část'!C2" display="/" xr:uid="{00000000-0004-0000-0000-000000000000}"/>
    <hyperlink ref="A96" location="'D.1.4.1. - Zdravotechnika'!C2" display="/" xr:uid="{00000000-0004-0000-0000-000001000000}"/>
    <hyperlink ref="A97" location="'D.1.4.2. - Vytápění a chl...'!C2" display="/" xr:uid="{00000000-0004-0000-0000-000002000000}"/>
    <hyperlink ref="A98" location="'D.1.4.3. - Vzduchotechnika'!C2" display="/" xr:uid="{00000000-0004-0000-0000-000003000000}"/>
    <hyperlink ref="A99" location="'D.1.4.4. - Silnoproud'!C2" display="/" xr:uid="{00000000-0004-0000-0000-000004000000}"/>
    <hyperlink ref="A100" location="'D.1.4.5. - Slaboproud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4" t="str">
        <f>'Rekapitulace stavby'!K6</f>
        <v>Enviromentální učebna Ekocentrum SO-01</v>
      </c>
      <c r="F7" s="215"/>
      <c r="G7" s="215"/>
      <c r="H7" s="215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204" t="s">
        <v>108</v>
      </c>
      <c r="F9" s="213"/>
      <c r="G9" s="213"/>
      <c r="H9" s="21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86"/>
      <c r="G18" s="186"/>
      <c r="H18" s="18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ROUND(J145,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ROUND((SUM(BE145:BE891)),  2)</f>
        <v>0</v>
      </c>
      <c r="I33" s="90">
        <v>0.21</v>
      </c>
      <c r="J33" s="89">
        <f>ROUND(((SUM(BE145:BE891))*I33),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ROUND((SUM(BF145:BF891)),  2)</f>
        <v>0</v>
      </c>
      <c r="I34" s="90">
        <v>0.12</v>
      </c>
      <c r="J34" s="89">
        <f>ROUND(((SUM(BF145:BF891))*I34),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ROUND((SUM(BG145:BG891)),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ROUND((SUM(BH145:BH891)),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ROUND((SUM(BI145:BI891)),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4" t="str">
        <f>E7</f>
        <v>Enviromentální učebna Ekocentrum SO-01</v>
      </c>
      <c r="F85" s="215"/>
      <c r="G85" s="215"/>
      <c r="H85" s="215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204" t="str">
        <f>E9</f>
        <v>D.1.1. - Stavební část</v>
      </c>
      <c r="F87" s="213"/>
      <c r="G87" s="213"/>
      <c r="H87" s="21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FJ atelier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J145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114</v>
      </c>
      <c r="E97" s="104"/>
      <c r="F97" s="104"/>
      <c r="G97" s="104"/>
      <c r="H97" s="104"/>
      <c r="I97" s="104"/>
      <c r="J97" s="105">
        <f>J146</f>
        <v>0</v>
      </c>
      <c r="L97" s="102"/>
    </row>
    <row r="98" spans="2:12" s="9" customFormat="1" ht="19.899999999999999" customHeight="1">
      <c r="B98" s="106"/>
      <c r="D98" s="107" t="s">
        <v>115</v>
      </c>
      <c r="E98" s="108"/>
      <c r="F98" s="108"/>
      <c r="G98" s="108"/>
      <c r="H98" s="108"/>
      <c r="I98" s="108"/>
      <c r="J98" s="109">
        <f>J147</f>
        <v>0</v>
      </c>
      <c r="L98" s="106"/>
    </row>
    <row r="99" spans="2:12" s="9" customFormat="1" ht="19.899999999999999" customHeight="1">
      <c r="B99" s="106"/>
      <c r="D99" s="107" t="s">
        <v>116</v>
      </c>
      <c r="E99" s="108"/>
      <c r="F99" s="108"/>
      <c r="G99" s="108"/>
      <c r="H99" s="108"/>
      <c r="I99" s="108"/>
      <c r="J99" s="109">
        <f>J177</f>
        <v>0</v>
      </c>
      <c r="L99" s="106"/>
    </row>
    <row r="100" spans="2:12" s="9" customFormat="1" ht="19.899999999999999" customHeight="1">
      <c r="B100" s="106"/>
      <c r="D100" s="107" t="s">
        <v>117</v>
      </c>
      <c r="E100" s="108"/>
      <c r="F100" s="108"/>
      <c r="G100" s="108"/>
      <c r="H100" s="108"/>
      <c r="I100" s="108"/>
      <c r="J100" s="109">
        <f>J219</f>
        <v>0</v>
      </c>
      <c r="L100" s="106"/>
    </row>
    <row r="101" spans="2:12" s="9" customFormat="1" ht="19.899999999999999" customHeight="1">
      <c r="B101" s="106"/>
      <c r="D101" s="107" t="s">
        <v>118</v>
      </c>
      <c r="E101" s="108"/>
      <c r="F101" s="108"/>
      <c r="G101" s="108"/>
      <c r="H101" s="108"/>
      <c r="I101" s="108"/>
      <c r="J101" s="109">
        <f>J266</f>
        <v>0</v>
      </c>
      <c r="L101" s="106"/>
    </row>
    <row r="102" spans="2:12" s="9" customFormat="1" ht="19.899999999999999" customHeight="1">
      <c r="B102" s="106"/>
      <c r="D102" s="107" t="s">
        <v>119</v>
      </c>
      <c r="E102" s="108"/>
      <c r="F102" s="108"/>
      <c r="G102" s="108"/>
      <c r="H102" s="108"/>
      <c r="I102" s="108"/>
      <c r="J102" s="109">
        <f>J279</f>
        <v>0</v>
      </c>
      <c r="L102" s="106"/>
    </row>
    <row r="103" spans="2:12" s="9" customFormat="1" ht="19.899999999999999" customHeight="1">
      <c r="B103" s="106"/>
      <c r="D103" s="107" t="s">
        <v>120</v>
      </c>
      <c r="E103" s="108"/>
      <c r="F103" s="108"/>
      <c r="G103" s="108"/>
      <c r="H103" s="108"/>
      <c r="I103" s="108"/>
      <c r="J103" s="109">
        <f>J310</f>
        <v>0</v>
      </c>
      <c r="L103" s="106"/>
    </row>
    <row r="104" spans="2:12" s="9" customFormat="1" ht="19.899999999999999" customHeight="1">
      <c r="B104" s="106"/>
      <c r="D104" s="107" t="s">
        <v>121</v>
      </c>
      <c r="E104" s="108"/>
      <c r="F104" s="108"/>
      <c r="G104" s="108"/>
      <c r="H104" s="108"/>
      <c r="I104" s="108"/>
      <c r="J104" s="109">
        <f>J366</f>
        <v>0</v>
      </c>
      <c r="L104" s="106"/>
    </row>
    <row r="105" spans="2:12" s="9" customFormat="1" ht="19.899999999999999" customHeight="1">
      <c r="B105" s="106"/>
      <c r="D105" s="107" t="s">
        <v>122</v>
      </c>
      <c r="E105" s="108"/>
      <c r="F105" s="108"/>
      <c r="G105" s="108"/>
      <c r="H105" s="108"/>
      <c r="I105" s="108"/>
      <c r="J105" s="109">
        <f>J372</f>
        <v>0</v>
      </c>
      <c r="L105" s="106"/>
    </row>
    <row r="106" spans="2:12" s="9" customFormat="1" ht="14.85" customHeight="1">
      <c r="B106" s="106"/>
      <c r="D106" s="107" t="s">
        <v>123</v>
      </c>
      <c r="E106" s="108"/>
      <c r="F106" s="108"/>
      <c r="G106" s="108"/>
      <c r="H106" s="108"/>
      <c r="I106" s="108"/>
      <c r="J106" s="109">
        <f>J454</f>
        <v>0</v>
      </c>
      <c r="L106" s="106"/>
    </row>
    <row r="107" spans="2:12" s="9" customFormat="1" ht="19.899999999999999" customHeight="1">
      <c r="B107" s="106"/>
      <c r="D107" s="107" t="s">
        <v>124</v>
      </c>
      <c r="E107" s="108"/>
      <c r="F107" s="108"/>
      <c r="G107" s="108"/>
      <c r="H107" s="108"/>
      <c r="I107" s="108"/>
      <c r="J107" s="109">
        <f>J465</f>
        <v>0</v>
      </c>
      <c r="L107" s="106"/>
    </row>
    <row r="108" spans="2:12" s="8" customFormat="1" ht="24.95" customHeight="1">
      <c r="B108" s="102"/>
      <c r="D108" s="103" t="s">
        <v>125</v>
      </c>
      <c r="E108" s="104"/>
      <c r="F108" s="104"/>
      <c r="G108" s="104"/>
      <c r="H108" s="104"/>
      <c r="I108" s="104"/>
      <c r="J108" s="105">
        <f>J467</f>
        <v>0</v>
      </c>
      <c r="L108" s="102"/>
    </row>
    <row r="109" spans="2:12" s="9" customFormat="1" ht="19.899999999999999" customHeight="1">
      <c r="B109" s="106"/>
      <c r="D109" s="107" t="s">
        <v>126</v>
      </c>
      <c r="E109" s="108"/>
      <c r="F109" s="108"/>
      <c r="G109" s="108"/>
      <c r="H109" s="108"/>
      <c r="I109" s="108"/>
      <c r="J109" s="109">
        <f>J468</f>
        <v>0</v>
      </c>
      <c r="L109" s="106"/>
    </row>
    <row r="110" spans="2:12" s="9" customFormat="1" ht="19.899999999999999" customHeight="1">
      <c r="B110" s="106"/>
      <c r="D110" s="107" t="s">
        <v>127</v>
      </c>
      <c r="E110" s="108"/>
      <c r="F110" s="108"/>
      <c r="G110" s="108"/>
      <c r="H110" s="108"/>
      <c r="I110" s="108"/>
      <c r="J110" s="109">
        <f>J496</f>
        <v>0</v>
      </c>
      <c r="L110" s="106"/>
    </row>
    <row r="111" spans="2:12" s="9" customFormat="1" ht="19.899999999999999" customHeight="1">
      <c r="B111" s="106"/>
      <c r="D111" s="107" t="s">
        <v>128</v>
      </c>
      <c r="E111" s="108"/>
      <c r="F111" s="108"/>
      <c r="G111" s="108"/>
      <c r="H111" s="108"/>
      <c r="I111" s="108"/>
      <c r="J111" s="109">
        <f>J509</f>
        <v>0</v>
      </c>
      <c r="L111" s="106"/>
    </row>
    <row r="112" spans="2:12" s="9" customFormat="1" ht="19.899999999999999" customHeight="1">
      <c r="B112" s="106"/>
      <c r="D112" s="107" t="s">
        <v>129</v>
      </c>
      <c r="E112" s="108"/>
      <c r="F112" s="108"/>
      <c r="G112" s="108"/>
      <c r="H112" s="108"/>
      <c r="I112" s="108"/>
      <c r="J112" s="109">
        <f>J555</f>
        <v>0</v>
      </c>
      <c r="L112" s="106"/>
    </row>
    <row r="113" spans="2:12" s="9" customFormat="1" ht="19.899999999999999" customHeight="1">
      <c r="B113" s="106"/>
      <c r="D113" s="107" t="s">
        <v>130</v>
      </c>
      <c r="E113" s="108"/>
      <c r="F113" s="108"/>
      <c r="G113" s="108"/>
      <c r="H113" s="108"/>
      <c r="I113" s="108"/>
      <c r="J113" s="109">
        <f>J563</f>
        <v>0</v>
      </c>
      <c r="L113" s="106"/>
    </row>
    <row r="114" spans="2:12" s="9" customFormat="1" ht="19.899999999999999" customHeight="1">
      <c r="B114" s="106"/>
      <c r="D114" s="107" t="s">
        <v>131</v>
      </c>
      <c r="E114" s="108"/>
      <c r="F114" s="108"/>
      <c r="G114" s="108"/>
      <c r="H114" s="108"/>
      <c r="I114" s="108"/>
      <c r="J114" s="109">
        <f>J567</f>
        <v>0</v>
      </c>
      <c r="L114" s="106"/>
    </row>
    <row r="115" spans="2:12" s="9" customFormat="1" ht="19.899999999999999" customHeight="1">
      <c r="B115" s="106"/>
      <c r="D115" s="107" t="s">
        <v>132</v>
      </c>
      <c r="E115" s="108"/>
      <c r="F115" s="108"/>
      <c r="G115" s="108"/>
      <c r="H115" s="108"/>
      <c r="I115" s="108"/>
      <c r="J115" s="109">
        <f>J588</f>
        <v>0</v>
      </c>
      <c r="L115" s="106"/>
    </row>
    <row r="116" spans="2:12" s="9" customFormat="1" ht="19.899999999999999" customHeight="1">
      <c r="B116" s="106"/>
      <c r="D116" s="107" t="s">
        <v>133</v>
      </c>
      <c r="E116" s="108"/>
      <c r="F116" s="108"/>
      <c r="G116" s="108"/>
      <c r="H116" s="108"/>
      <c r="I116" s="108"/>
      <c r="J116" s="109">
        <f>J600</f>
        <v>0</v>
      </c>
      <c r="L116" s="106"/>
    </row>
    <row r="117" spans="2:12" s="9" customFormat="1" ht="19.899999999999999" customHeight="1">
      <c r="B117" s="106"/>
      <c r="D117" s="107" t="s">
        <v>134</v>
      </c>
      <c r="E117" s="108"/>
      <c r="F117" s="108"/>
      <c r="G117" s="108"/>
      <c r="H117" s="108"/>
      <c r="I117" s="108"/>
      <c r="J117" s="109">
        <f>J621</f>
        <v>0</v>
      </c>
      <c r="L117" s="106"/>
    </row>
    <row r="118" spans="2:12" s="9" customFormat="1" ht="19.899999999999999" customHeight="1">
      <c r="B118" s="106"/>
      <c r="D118" s="107" t="s">
        <v>135</v>
      </c>
      <c r="E118" s="108"/>
      <c r="F118" s="108"/>
      <c r="G118" s="108"/>
      <c r="H118" s="108"/>
      <c r="I118" s="108"/>
      <c r="J118" s="109">
        <f>J646</f>
        <v>0</v>
      </c>
      <c r="L118" s="106"/>
    </row>
    <row r="119" spans="2:12" s="9" customFormat="1" ht="19.899999999999999" customHeight="1">
      <c r="B119" s="106"/>
      <c r="D119" s="107" t="s">
        <v>136</v>
      </c>
      <c r="E119" s="108"/>
      <c r="F119" s="108"/>
      <c r="G119" s="108"/>
      <c r="H119" s="108"/>
      <c r="I119" s="108"/>
      <c r="J119" s="109">
        <f>J683</f>
        <v>0</v>
      </c>
      <c r="L119" s="106"/>
    </row>
    <row r="120" spans="2:12" s="9" customFormat="1" ht="19.899999999999999" customHeight="1">
      <c r="B120" s="106"/>
      <c r="D120" s="107" t="s">
        <v>137</v>
      </c>
      <c r="E120" s="108"/>
      <c r="F120" s="108"/>
      <c r="G120" s="108"/>
      <c r="H120" s="108"/>
      <c r="I120" s="108"/>
      <c r="J120" s="109">
        <f>J731</f>
        <v>0</v>
      </c>
      <c r="L120" s="106"/>
    </row>
    <row r="121" spans="2:12" s="9" customFormat="1" ht="19.899999999999999" customHeight="1">
      <c r="B121" s="106"/>
      <c r="D121" s="107" t="s">
        <v>138</v>
      </c>
      <c r="E121" s="108"/>
      <c r="F121" s="108"/>
      <c r="G121" s="108"/>
      <c r="H121" s="108"/>
      <c r="I121" s="108"/>
      <c r="J121" s="109">
        <f>J799</f>
        <v>0</v>
      </c>
      <c r="L121" s="106"/>
    </row>
    <row r="122" spans="2:12" s="9" customFormat="1" ht="19.899999999999999" customHeight="1">
      <c r="B122" s="106"/>
      <c r="D122" s="107" t="s">
        <v>139</v>
      </c>
      <c r="E122" s="108"/>
      <c r="F122" s="108"/>
      <c r="G122" s="108"/>
      <c r="H122" s="108"/>
      <c r="I122" s="108"/>
      <c r="J122" s="109">
        <f>J820</f>
        <v>0</v>
      </c>
      <c r="L122" s="106"/>
    </row>
    <row r="123" spans="2:12" s="9" customFormat="1" ht="19.899999999999999" customHeight="1">
      <c r="B123" s="106"/>
      <c r="D123" s="107" t="s">
        <v>140</v>
      </c>
      <c r="E123" s="108"/>
      <c r="F123" s="108"/>
      <c r="G123" s="108"/>
      <c r="H123" s="108"/>
      <c r="I123" s="108"/>
      <c r="J123" s="109">
        <f>J834</f>
        <v>0</v>
      </c>
      <c r="L123" s="106"/>
    </row>
    <row r="124" spans="2:12" s="9" customFormat="1" ht="19.899999999999999" customHeight="1">
      <c r="B124" s="106"/>
      <c r="D124" s="107" t="s">
        <v>141</v>
      </c>
      <c r="E124" s="108"/>
      <c r="F124" s="108"/>
      <c r="G124" s="108"/>
      <c r="H124" s="108"/>
      <c r="I124" s="108"/>
      <c r="J124" s="109">
        <f>J863</f>
        <v>0</v>
      </c>
      <c r="L124" s="106"/>
    </row>
    <row r="125" spans="2:12" s="9" customFormat="1" ht="19.899999999999999" customHeight="1">
      <c r="B125" s="106"/>
      <c r="D125" s="107" t="s">
        <v>142</v>
      </c>
      <c r="E125" s="108"/>
      <c r="F125" s="108"/>
      <c r="G125" s="108"/>
      <c r="H125" s="108"/>
      <c r="I125" s="108"/>
      <c r="J125" s="109">
        <f>J880</f>
        <v>0</v>
      </c>
      <c r="L125" s="106"/>
    </row>
    <row r="126" spans="2:12" s="1" customFormat="1" ht="21.75" customHeight="1">
      <c r="B126" s="30"/>
      <c r="L126" s="30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0"/>
    </row>
    <row r="131" spans="2:20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0"/>
    </row>
    <row r="132" spans="2:20" s="1" customFormat="1" ht="24.95" customHeight="1">
      <c r="B132" s="30"/>
      <c r="C132" s="19" t="s">
        <v>143</v>
      </c>
      <c r="L132" s="30"/>
    </row>
    <row r="133" spans="2:20" s="1" customFormat="1" ht="6.95" customHeight="1">
      <c r="B133" s="30"/>
      <c r="L133" s="30"/>
    </row>
    <row r="134" spans="2:20" s="1" customFormat="1" ht="12" customHeight="1">
      <c r="B134" s="30"/>
      <c r="C134" s="25" t="s">
        <v>16</v>
      </c>
      <c r="L134" s="30"/>
    </row>
    <row r="135" spans="2:20" s="1" customFormat="1" ht="16.5" customHeight="1">
      <c r="B135" s="30"/>
      <c r="E135" s="214" t="str">
        <f>E7</f>
        <v>Enviromentální učebna Ekocentrum SO-01</v>
      </c>
      <c r="F135" s="215"/>
      <c r="G135" s="215"/>
      <c r="H135" s="215"/>
      <c r="L135" s="30"/>
    </row>
    <row r="136" spans="2:20" s="1" customFormat="1" ht="12" customHeight="1">
      <c r="B136" s="30"/>
      <c r="C136" s="25" t="s">
        <v>107</v>
      </c>
      <c r="L136" s="30"/>
    </row>
    <row r="137" spans="2:20" s="1" customFormat="1" ht="16.5" customHeight="1">
      <c r="B137" s="30"/>
      <c r="E137" s="204" t="str">
        <f>E9</f>
        <v>D.1.1. - Stavební část</v>
      </c>
      <c r="F137" s="213"/>
      <c r="G137" s="213"/>
      <c r="H137" s="213"/>
      <c r="L137" s="30"/>
    </row>
    <row r="138" spans="2:20" s="1" customFormat="1" ht="6.95" customHeight="1">
      <c r="B138" s="30"/>
      <c r="L138" s="30"/>
    </row>
    <row r="139" spans="2:20" s="1" customFormat="1" ht="12" customHeight="1">
      <c r="B139" s="30"/>
      <c r="C139" s="25" t="s">
        <v>20</v>
      </c>
      <c r="F139" s="23" t="str">
        <f>F12</f>
        <v>Klášterní 1418, 363 01 Ostrov</v>
      </c>
      <c r="I139" s="25" t="s">
        <v>22</v>
      </c>
      <c r="J139" s="50" t="str">
        <f>IF(J12="","",J12)</f>
        <v>19. 4. 2024</v>
      </c>
      <c r="L139" s="30"/>
    </row>
    <row r="140" spans="2:20" s="1" customFormat="1" ht="6.95" customHeight="1">
      <c r="B140" s="30"/>
      <c r="L140" s="30"/>
    </row>
    <row r="141" spans="2:20" s="1" customFormat="1" ht="15.2" customHeight="1">
      <c r="B141" s="30"/>
      <c r="C141" s="25" t="s">
        <v>24</v>
      </c>
      <c r="F141" s="23" t="str">
        <f>E15</f>
        <v>Město Ostrov</v>
      </c>
      <c r="I141" s="25" t="s">
        <v>32</v>
      </c>
      <c r="J141" s="28" t="str">
        <f>E21</f>
        <v>FJ atelier</v>
      </c>
      <c r="L141" s="30"/>
    </row>
    <row r="142" spans="2:20" s="1" customFormat="1" ht="15.2" customHeight="1">
      <c r="B142" s="30"/>
      <c r="C142" s="25" t="s">
        <v>30</v>
      </c>
      <c r="F142" s="23" t="str">
        <f>IF(E18="","",E18)</f>
        <v>Vyplň údaj</v>
      </c>
      <c r="I142" s="25" t="s">
        <v>35</v>
      </c>
      <c r="J142" s="28" t="str">
        <f>E24</f>
        <v>Michal Jung</v>
      </c>
      <c r="L142" s="30"/>
    </row>
    <row r="143" spans="2:20" s="1" customFormat="1" ht="10.35" customHeight="1">
      <c r="B143" s="30"/>
      <c r="L143" s="30"/>
    </row>
    <row r="144" spans="2:20" s="10" customFormat="1" ht="29.25" customHeight="1">
      <c r="B144" s="110"/>
      <c r="C144" s="111" t="s">
        <v>144</v>
      </c>
      <c r="D144" s="112" t="s">
        <v>65</v>
      </c>
      <c r="E144" s="112" t="s">
        <v>61</v>
      </c>
      <c r="F144" s="112" t="s">
        <v>62</v>
      </c>
      <c r="G144" s="112" t="s">
        <v>145</v>
      </c>
      <c r="H144" s="112" t="s">
        <v>146</v>
      </c>
      <c r="I144" s="112" t="s">
        <v>147</v>
      </c>
      <c r="J144" s="112" t="s">
        <v>111</v>
      </c>
      <c r="K144" s="113" t="s">
        <v>148</v>
      </c>
      <c r="L144" s="110"/>
      <c r="M144" s="57" t="s">
        <v>1</v>
      </c>
      <c r="N144" s="58" t="s">
        <v>44</v>
      </c>
      <c r="O144" s="58" t="s">
        <v>149</v>
      </c>
      <c r="P144" s="58" t="s">
        <v>150</v>
      </c>
      <c r="Q144" s="58" t="s">
        <v>151</v>
      </c>
      <c r="R144" s="58" t="s">
        <v>152</v>
      </c>
      <c r="S144" s="58" t="s">
        <v>153</v>
      </c>
      <c r="T144" s="59" t="s">
        <v>154</v>
      </c>
    </row>
    <row r="145" spans="2:65" s="1" customFormat="1" ht="22.9" customHeight="1">
      <c r="B145" s="30"/>
      <c r="C145" s="62" t="s">
        <v>155</v>
      </c>
      <c r="J145" s="114">
        <f>BK145</f>
        <v>0</v>
      </c>
      <c r="L145" s="30"/>
      <c r="M145" s="60"/>
      <c r="N145" s="51"/>
      <c r="O145" s="51"/>
      <c r="P145" s="115">
        <f>P146+P467</f>
        <v>0</v>
      </c>
      <c r="Q145" s="51"/>
      <c r="R145" s="115">
        <f>R146+R467</f>
        <v>518.62579643999993</v>
      </c>
      <c r="S145" s="51"/>
      <c r="T145" s="116">
        <f>T146+T467</f>
        <v>106.57514500000002</v>
      </c>
      <c r="AT145" s="15" t="s">
        <v>79</v>
      </c>
      <c r="AU145" s="15" t="s">
        <v>113</v>
      </c>
      <c r="BK145" s="117">
        <f>BK146+BK467</f>
        <v>0</v>
      </c>
    </row>
    <row r="146" spans="2:65" s="11" customFormat="1" ht="25.9" customHeight="1">
      <c r="B146" s="118"/>
      <c r="D146" s="119" t="s">
        <v>79</v>
      </c>
      <c r="E146" s="120" t="s">
        <v>156</v>
      </c>
      <c r="F146" s="120" t="s">
        <v>157</v>
      </c>
      <c r="I146" s="121"/>
      <c r="J146" s="122">
        <f>BK146</f>
        <v>0</v>
      </c>
      <c r="L146" s="118"/>
      <c r="M146" s="123"/>
      <c r="P146" s="124">
        <f>P147+P177+P219+P266+P279+P310+P366+P372+P465</f>
        <v>0</v>
      </c>
      <c r="R146" s="124">
        <f>R147+R177+R219+R266+R279+R310+R366+R372+R465</f>
        <v>495.86343105999998</v>
      </c>
      <c r="T146" s="125">
        <f>T147+T177+T219+T266+T279+T310+T366+T372+T465</f>
        <v>106.56614500000002</v>
      </c>
      <c r="AR146" s="119" t="s">
        <v>88</v>
      </c>
      <c r="AT146" s="126" t="s">
        <v>79</v>
      </c>
      <c r="AU146" s="126" t="s">
        <v>80</v>
      </c>
      <c r="AY146" s="119" t="s">
        <v>158</v>
      </c>
      <c r="BK146" s="127">
        <f>BK147+BK177+BK219+BK266+BK279+BK310+BK366+BK372+BK465</f>
        <v>0</v>
      </c>
    </row>
    <row r="147" spans="2:65" s="11" customFormat="1" ht="22.9" customHeight="1">
      <c r="B147" s="118"/>
      <c r="D147" s="119" t="s">
        <v>79</v>
      </c>
      <c r="E147" s="128" t="s">
        <v>88</v>
      </c>
      <c r="F147" s="128" t="s">
        <v>159</v>
      </c>
      <c r="I147" s="121"/>
      <c r="J147" s="129">
        <f>BK147</f>
        <v>0</v>
      </c>
      <c r="L147" s="118"/>
      <c r="M147" s="123"/>
      <c r="P147" s="124">
        <f>SUM(P148:P176)</f>
        <v>0</v>
      </c>
      <c r="R147" s="124">
        <f>SUM(R148:R176)</f>
        <v>0</v>
      </c>
      <c r="T147" s="125">
        <f>SUM(T148:T176)</f>
        <v>0</v>
      </c>
      <c r="AR147" s="119" t="s">
        <v>88</v>
      </c>
      <c r="AT147" s="126" t="s">
        <v>79</v>
      </c>
      <c r="AU147" s="126" t="s">
        <v>88</v>
      </c>
      <c r="AY147" s="119" t="s">
        <v>158</v>
      </c>
      <c r="BK147" s="127">
        <f>SUM(BK148:BK176)</f>
        <v>0</v>
      </c>
    </row>
    <row r="148" spans="2:65" s="1" customFormat="1" ht="37.9" customHeight="1">
      <c r="B148" s="30"/>
      <c r="C148" s="130" t="s">
        <v>88</v>
      </c>
      <c r="D148" s="130" t="s">
        <v>160</v>
      </c>
      <c r="E148" s="131" t="s">
        <v>161</v>
      </c>
      <c r="F148" s="132" t="s">
        <v>162</v>
      </c>
      <c r="G148" s="133" t="s">
        <v>163</v>
      </c>
      <c r="H148" s="134">
        <v>34.344000000000001</v>
      </c>
      <c r="I148" s="135"/>
      <c r="J148" s="136">
        <f>ROUND(I148*H148,2)</f>
        <v>0</v>
      </c>
      <c r="K148" s="132" t="s">
        <v>164</v>
      </c>
      <c r="L148" s="30"/>
      <c r="M148" s="137" t="s">
        <v>1</v>
      </c>
      <c r="N148" s="138" t="s">
        <v>45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165</v>
      </c>
      <c r="AT148" s="141" t="s">
        <v>160</v>
      </c>
      <c r="AU148" s="141" t="s">
        <v>90</v>
      </c>
      <c r="AY148" s="15" t="s">
        <v>158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88</v>
      </c>
      <c r="BK148" s="142">
        <f>ROUND(I148*H148,2)</f>
        <v>0</v>
      </c>
      <c r="BL148" s="15" t="s">
        <v>165</v>
      </c>
      <c r="BM148" s="141" t="s">
        <v>166</v>
      </c>
    </row>
    <row r="149" spans="2:65" s="12" customFormat="1">
      <c r="B149" s="143"/>
      <c r="D149" s="144" t="s">
        <v>167</v>
      </c>
      <c r="E149" s="145" t="s">
        <v>1</v>
      </c>
      <c r="F149" s="146" t="s">
        <v>168</v>
      </c>
      <c r="H149" s="147">
        <v>18.239999999999998</v>
      </c>
      <c r="I149" s="148"/>
      <c r="L149" s="143"/>
      <c r="M149" s="149"/>
      <c r="T149" s="150"/>
      <c r="AT149" s="145" t="s">
        <v>167</v>
      </c>
      <c r="AU149" s="145" t="s">
        <v>90</v>
      </c>
      <c r="AV149" s="12" t="s">
        <v>90</v>
      </c>
      <c r="AW149" s="12" t="s">
        <v>34</v>
      </c>
      <c r="AX149" s="12" t="s">
        <v>80</v>
      </c>
      <c r="AY149" s="145" t="s">
        <v>158</v>
      </c>
    </row>
    <row r="150" spans="2:65" s="12" customFormat="1">
      <c r="B150" s="143"/>
      <c r="D150" s="144" t="s">
        <v>167</v>
      </c>
      <c r="E150" s="145" t="s">
        <v>1</v>
      </c>
      <c r="F150" s="146" t="s">
        <v>169</v>
      </c>
      <c r="H150" s="147">
        <v>13.398</v>
      </c>
      <c r="I150" s="148"/>
      <c r="L150" s="143"/>
      <c r="M150" s="149"/>
      <c r="T150" s="150"/>
      <c r="AT150" s="145" t="s">
        <v>167</v>
      </c>
      <c r="AU150" s="145" t="s">
        <v>90</v>
      </c>
      <c r="AV150" s="12" t="s">
        <v>90</v>
      </c>
      <c r="AW150" s="12" t="s">
        <v>34</v>
      </c>
      <c r="AX150" s="12" t="s">
        <v>80</v>
      </c>
      <c r="AY150" s="145" t="s">
        <v>158</v>
      </c>
    </row>
    <row r="151" spans="2:65" s="12" customFormat="1">
      <c r="B151" s="143"/>
      <c r="D151" s="144" t="s">
        <v>167</v>
      </c>
      <c r="E151" s="145" t="s">
        <v>1</v>
      </c>
      <c r="F151" s="146" t="s">
        <v>170</v>
      </c>
      <c r="H151" s="147">
        <v>2.706</v>
      </c>
      <c r="I151" s="148"/>
      <c r="L151" s="143"/>
      <c r="M151" s="149"/>
      <c r="T151" s="150"/>
      <c r="AT151" s="145" t="s">
        <v>167</v>
      </c>
      <c r="AU151" s="145" t="s">
        <v>90</v>
      </c>
      <c r="AV151" s="12" t="s">
        <v>90</v>
      </c>
      <c r="AW151" s="12" t="s">
        <v>34</v>
      </c>
      <c r="AX151" s="12" t="s">
        <v>80</v>
      </c>
      <c r="AY151" s="145" t="s">
        <v>158</v>
      </c>
    </row>
    <row r="152" spans="2:65" s="13" customFormat="1">
      <c r="B152" s="151"/>
      <c r="D152" s="144" t="s">
        <v>167</v>
      </c>
      <c r="E152" s="152" t="s">
        <v>1</v>
      </c>
      <c r="F152" s="153" t="s">
        <v>171</v>
      </c>
      <c r="H152" s="154">
        <v>34.344000000000001</v>
      </c>
      <c r="I152" s="155"/>
      <c r="L152" s="151"/>
      <c r="M152" s="156"/>
      <c r="T152" s="157"/>
      <c r="AT152" s="152" t="s">
        <v>167</v>
      </c>
      <c r="AU152" s="152" t="s">
        <v>90</v>
      </c>
      <c r="AV152" s="13" t="s">
        <v>165</v>
      </c>
      <c r="AW152" s="13" t="s">
        <v>34</v>
      </c>
      <c r="AX152" s="13" t="s">
        <v>88</v>
      </c>
      <c r="AY152" s="152" t="s">
        <v>158</v>
      </c>
    </row>
    <row r="153" spans="2:65" s="1" customFormat="1" ht="24.2" customHeight="1">
      <c r="B153" s="30"/>
      <c r="C153" s="130" t="s">
        <v>90</v>
      </c>
      <c r="D153" s="130" t="s">
        <v>160</v>
      </c>
      <c r="E153" s="131" t="s">
        <v>172</v>
      </c>
      <c r="F153" s="132" t="s">
        <v>173</v>
      </c>
      <c r="G153" s="133" t="s">
        <v>163</v>
      </c>
      <c r="H153" s="134">
        <v>4</v>
      </c>
      <c r="I153" s="135"/>
      <c r="J153" s="136">
        <f>ROUND(I153*H153,2)</f>
        <v>0</v>
      </c>
      <c r="K153" s="132" t="s">
        <v>164</v>
      </c>
      <c r="L153" s="30"/>
      <c r="M153" s="137" t="s">
        <v>1</v>
      </c>
      <c r="N153" s="138" t="s">
        <v>45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165</v>
      </c>
      <c r="AT153" s="141" t="s">
        <v>160</v>
      </c>
      <c r="AU153" s="141" t="s">
        <v>90</v>
      </c>
      <c r="AY153" s="15" t="s">
        <v>158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88</v>
      </c>
      <c r="BK153" s="142">
        <f>ROUND(I153*H153,2)</f>
        <v>0</v>
      </c>
      <c r="BL153" s="15" t="s">
        <v>165</v>
      </c>
      <c r="BM153" s="141" t="s">
        <v>174</v>
      </c>
    </row>
    <row r="154" spans="2:65" s="1" customFormat="1" ht="24.2" customHeight="1">
      <c r="B154" s="30"/>
      <c r="C154" s="130" t="s">
        <v>175</v>
      </c>
      <c r="D154" s="130" t="s">
        <v>160</v>
      </c>
      <c r="E154" s="131" t="s">
        <v>176</v>
      </c>
      <c r="F154" s="132" t="s">
        <v>177</v>
      </c>
      <c r="G154" s="133" t="s">
        <v>163</v>
      </c>
      <c r="H154" s="134">
        <v>10.188000000000001</v>
      </c>
      <c r="I154" s="135"/>
      <c r="J154" s="136">
        <f>ROUND(I154*H154,2)</f>
        <v>0</v>
      </c>
      <c r="K154" s="132" t="s">
        <v>164</v>
      </c>
      <c r="L154" s="30"/>
      <c r="M154" s="137" t="s">
        <v>1</v>
      </c>
      <c r="N154" s="138" t="s">
        <v>45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165</v>
      </c>
      <c r="AT154" s="141" t="s">
        <v>160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165</v>
      </c>
      <c r="BM154" s="141" t="s">
        <v>178</v>
      </c>
    </row>
    <row r="155" spans="2:65" s="12" customFormat="1">
      <c r="B155" s="143"/>
      <c r="D155" s="144" t="s">
        <v>167</v>
      </c>
      <c r="E155" s="145" t="s">
        <v>1</v>
      </c>
      <c r="F155" s="146" t="s">
        <v>179</v>
      </c>
      <c r="H155" s="147">
        <v>8.26</v>
      </c>
      <c r="I155" s="148"/>
      <c r="L155" s="143"/>
      <c r="M155" s="149"/>
      <c r="T155" s="150"/>
      <c r="AT155" s="145" t="s">
        <v>167</v>
      </c>
      <c r="AU155" s="145" t="s">
        <v>90</v>
      </c>
      <c r="AV155" s="12" t="s">
        <v>90</v>
      </c>
      <c r="AW155" s="12" t="s">
        <v>34</v>
      </c>
      <c r="AX155" s="12" t="s">
        <v>80</v>
      </c>
      <c r="AY155" s="145" t="s">
        <v>158</v>
      </c>
    </row>
    <row r="156" spans="2:65" s="12" customFormat="1">
      <c r="B156" s="143"/>
      <c r="D156" s="144" t="s">
        <v>167</v>
      </c>
      <c r="E156" s="145" t="s">
        <v>1</v>
      </c>
      <c r="F156" s="146" t="s">
        <v>180</v>
      </c>
      <c r="H156" s="147">
        <v>0.96</v>
      </c>
      <c r="I156" s="148"/>
      <c r="L156" s="143"/>
      <c r="M156" s="149"/>
      <c r="T156" s="150"/>
      <c r="AT156" s="145" t="s">
        <v>167</v>
      </c>
      <c r="AU156" s="145" t="s">
        <v>90</v>
      </c>
      <c r="AV156" s="12" t="s">
        <v>90</v>
      </c>
      <c r="AW156" s="12" t="s">
        <v>34</v>
      </c>
      <c r="AX156" s="12" t="s">
        <v>80</v>
      </c>
      <c r="AY156" s="145" t="s">
        <v>158</v>
      </c>
    </row>
    <row r="157" spans="2:65" s="12" customFormat="1">
      <c r="B157" s="143"/>
      <c r="D157" s="144" t="s">
        <v>167</v>
      </c>
      <c r="E157" s="145" t="s">
        <v>1</v>
      </c>
      <c r="F157" s="146" t="s">
        <v>181</v>
      </c>
      <c r="H157" s="147">
        <v>0.96799999999999997</v>
      </c>
      <c r="I157" s="148"/>
      <c r="L157" s="143"/>
      <c r="M157" s="149"/>
      <c r="T157" s="150"/>
      <c r="AT157" s="145" t="s">
        <v>167</v>
      </c>
      <c r="AU157" s="145" t="s">
        <v>90</v>
      </c>
      <c r="AV157" s="12" t="s">
        <v>90</v>
      </c>
      <c r="AW157" s="12" t="s">
        <v>34</v>
      </c>
      <c r="AX157" s="12" t="s">
        <v>80</v>
      </c>
      <c r="AY157" s="145" t="s">
        <v>158</v>
      </c>
    </row>
    <row r="158" spans="2:65" s="13" customFormat="1">
      <c r="B158" s="151"/>
      <c r="D158" s="144" t="s">
        <v>167</v>
      </c>
      <c r="E158" s="152" t="s">
        <v>1</v>
      </c>
      <c r="F158" s="153" t="s">
        <v>171</v>
      </c>
      <c r="H158" s="154">
        <v>10.188000000000001</v>
      </c>
      <c r="I158" s="155"/>
      <c r="L158" s="151"/>
      <c r="M158" s="156"/>
      <c r="T158" s="157"/>
      <c r="AT158" s="152" t="s">
        <v>167</v>
      </c>
      <c r="AU158" s="152" t="s">
        <v>90</v>
      </c>
      <c r="AV158" s="13" t="s">
        <v>165</v>
      </c>
      <c r="AW158" s="13" t="s">
        <v>34</v>
      </c>
      <c r="AX158" s="13" t="s">
        <v>88</v>
      </c>
      <c r="AY158" s="152" t="s">
        <v>158</v>
      </c>
    </row>
    <row r="159" spans="2:65" s="1" customFormat="1" ht="24.2" customHeight="1">
      <c r="B159" s="30"/>
      <c r="C159" s="130" t="s">
        <v>165</v>
      </c>
      <c r="D159" s="130" t="s">
        <v>160</v>
      </c>
      <c r="E159" s="131" t="s">
        <v>182</v>
      </c>
      <c r="F159" s="132" t="s">
        <v>183</v>
      </c>
      <c r="G159" s="133" t="s">
        <v>163</v>
      </c>
      <c r="H159" s="134">
        <v>9.6289999999999996</v>
      </c>
      <c r="I159" s="135"/>
      <c r="J159" s="136">
        <f>ROUND(I159*H159,2)</f>
        <v>0</v>
      </c>
      <c r="K159" s="132" t="s">
        <v>164</v>
      </c>
      <c r="L159" s="30"/>
      <c r="M159" s="137" t="s">
        <v>1</v>
      </c>
      <c r="N159" s="138" t="s">
        <v>45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165</v>
      </c>
      <c r="AT159" s="141" t="s">
        <v>160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165</v>
      </c>
      <c r="BM159" s="141" t="s">
        <v>184</v>
      </c>
    </row>
    <row r="160" spans="2:65" s="12" customFormat="1">
      <c r="B160" s="143"/>
      <c r="D160" s="144" t="s">
        <v>167</v>
      </c>
      <c r="E160" s="145" t="s">
        <v>1</v>
      </c>
      <c r="F160" s="146" t="s">
        <v>185</v>
      </c>
      <c r="H160" s="147">
        <v>1.125</v>
      </c>
      <c r="I160" s="148"/>
      <c r="L160" s="143"/>
      <c r="M160" s="149"/>
      <c r="T160" s="150"/>
      <c r="AT160" s="145" t="s">
        <v>167</v>
      </c>
      <c r="AU160" s="145" t="s">
        <v>90</v>
      </c>
      <c r="AV160" s="12" t="s">
        <v>90</v>
      </c>
      <c r="AW160" s="12" t="s">
        <v>34</v>
      </c>
      <c r="AX160" s="12" t="s">
        <v>80</v>
      </c>
      <c r="AY160" s="145" t="s">
        <v>158</v>
      </c>
    </row>
    <row r="161" spans="2:65" s="12" customFormat="1">
      <c r="B161" s="143"/>
      <c r="D161" s="144" t="s">
        <v>167</v>
      </c>
      <c r="E161" s="145" t="s">
        <v>1</v>
      </c>
      <c r="F161" s="146" t="s">
        <v>186</v>
      </c>
      <c r="H161" s="147">
        <v>3.294</v>
      </c>
      <c r="I161" s="148"/>
      <c r="L161" s="143"/>
      <c r="M161" s="149"/>
      <c r="T161" s="150"/>
      <c r="AT161" s="145" t="s">
        <v>167</v>
      </c>
      <c r="AU161" s="145" t="s">
        <v>90</v>
      </c>
      <c r="AV161" s="12" t="s">
        <v>90</v>
      </c>
      <c r="AW161" s="12" t="s">
        <v>34</v>
      </c>
      <c r="AX161" s="12" t="s">
        <v>80</v>
      </c>
      <c r="AY161" s="145" t="s">
        <v>158</v>
      </c>
    </row>
    <row r="162" spans="2:65" s="12" customFormat="1">
      <c r="B162" s="143"/>
      <c r="D162" s="144" t="s">
        <v>167</v>
      </c>
      <c r="E162" s="145" t="s">
        <v>1</v>
      </c>
      <c r="F162" s="146" t="s">
        <v>187</v>
      </c>
      <c r="H162" s="147">
        <v>1.742</v>
      </c>
      <c r="I162" s="148"/>
      <c r="L162" s="143"/>
      <c r="M162" s="149"/>
      <c r="T162" s="150"/>
      <c r="AT162" s="145" t="s">
        <v>167</v>
      </c>
      <c r="AU162" s="145" t="s">
        <v>90</v>
      </c>
      <c r="AV162" s="12" t="s">
        <v>90</v>
      </c>
      <c r="AW162" s="12" t="s">
        <v>34</v>
      </c>
      <c r="AX162" s="12" t="s">
        <v>80</v>
      </c>
      <c r="AY162" s="145" t="s">
        <v>158</v>
      </c>
    </row>
    <row r="163" spans="2:65" s="12" customFormat="1">
      <c r="B163" s="143"/>
      <c r="D163" s="144" t="s">
        <v>167</v>
      </c>
      <c r="E163" s="145" t="s">
        <v>1</v>
      </c>
      <c r="F163" s="146" t="s">
        <v>188</v>
      </c>
      <c r="H163" s="147">
        <v>0.96</v>
      </c>
      <c r="I163" s="148"/>
      <c r="L163" s="143"/>
      <c r="M163" s="149"/>
      <c r="T163" s="150"/>
      <c r="AT163" s="145" t="s">
        <v>167</v>
      </c>
      <c r="AU163" s="145" t="s">
        <v>90</v>
      </c>
      <c r="AV163" s="12" t="s">
        <v>90</v>
      </c>
      <c r="AW163" s="12" t="s">
        <v>34</v>
      </c>
      <c r="AX163" s="12" t="s">
        <v>80</v>
      </c>
      <c r="AY163" s="145" t="s">
        <v>158</v>
      </c>
    </row>
    <row r="164" spans="2:65" s="12" customFormat="1">
      <c r="B164" s="143"/>
      <c r="D164" s="144" t="s">
        <v>167</v>
      </c>
      <c r="E164" s="145" t="s">
        <v>1</v>
      </c>
      <c r="F164" s="146" t="s">
        <v>189</v>
      </c>
      <c r="H164" s="147">
        <v>2.508</v>
      </c>
      <c r="I164" s="148"/>
      <c r="L164" s="143"/>
      <c r="M164" s="149"/>
      <c r="T164" s="150"/>
      <c r="AT164" s="145" t="s">
        <v>167</v>
      </c>
      <c r="AU164" s="145" t="s">
        <v>90</v>
      </c>
      <c r="AV164" s="12" t="s">
        <v>90</v>
      </c>
      <c r="AW164" s="12" t="s">
        <v>34</v>
      </c>
      <c r="AX164" s="12" t="s">
        <v>80</v>
      </c>
      <c r="AY164" s="145" t="s">
        <v>158</v>
      </c>
    </row>
    <row r="165" spans="2:65" s="13" customFormat="1">
      <c r="B165" s="151"/>
      <c r="D165" s="144" t="s">
        <v>167</v>
      </c>
      <c r="E165" s="152" t="s">
        <v>1</v>
      </c>
      <c r="F165" s="153" t="s">
        <v>171</v>
      </c>
      <c r="H165" s="154">
        <v>9.6289999999999996</v>
      </c>
      <c r="I165" s="155"/>
      <c r="L165" s="151"/>
      <c r="M165" s="156"/>
      <c r="T165" s="157"/>
      <c r="AT165" s="152" t="s">
        <v>167</v>
      </c>
      <c r="AU165" s="152" t="s">
        <v>90</v>
      </c>
      <c r="AV165" s="13" t="s">
        <v>165</v>
      </c>
      <c r="AW165" s="13" t="s">
        <v>34</v>
      </c>
      <c r="AX165" s="13" t="s">
        <v>88</v>
      </c>
      <c r="AY165" s="152" t="s">
        <v>158</v>
      </c>
    </row>
    <row r="166" spans="2:65" s="1" customFormat="1" ht="33" customHeight="1">
      <c r="B166" s="30"/>
      <c r="C166" s="130" t="s">
        <v>190</v>
      </c>
      <c r="D166" s="130" t="s">
        <v>160</v>
      </c>
      <c r="E166" s="131" t="s">
        <v>191</v>
      </c>
      <c r="F166" s="132" t="s">
        <v>192</v>
      </c>
      <c r="G166" s="133" t="s">
        <v>163</v>
      </c>
      <c r="H166" s="134">
        <v>2.2610000000000001</v>
      </c>
      <c r="I166" s="135"/>
      <c r="J166" s="136">
        <f>ROUND(I166*H166,2)</f>
        <v>0</v>
      </c>
      <c r="K166" s="132" t="s">
        <v>164</v>
      </c>
      <c r="L166" s="30"/>
      <c r="M166" s="137" t="s">
        <v>1</v>
      </c>
      <c r="N166" s="138" t="s">
        <v>45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165</v>
      </c>
      <c r="AT166" s="141" t="s">
        <v>160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165</v>
      </c>
      <c r="BM166" s="141" t="s">
        <v>193</v>
      </c>
    </row>
    <row r="167" spans="2:65" s="12" customFormat="1">
      <c r="B167" s="143"/>
      <c r="D167" s="144" t="s">
        <v>167</v>
      </c>
      <c r="E167" s="145" t="s">
        <v>1</v>
      </c>
      <c r="F167" s="146" t="s">
        <v>194</v>
      </c>
      <c r="H167" s="147">
        <v>2.2610000000000001</v>
      </c>
      <c r="I167" s="148"/>
      <c r="L167" s="143"/>
      <c r="M167" s="149"/>
      <c r="T167" s="150"/>
      <c r="AT167" s="145" t="s">
        <v>167</v>
      </c>
      <c r="AU167" s="145" t="s">
        <v>90</v>
      </c>
      <c r="AV167" s="12" t="s">
        <v>90</v>
      </c>
      <c r="AW167" s="12" t="s">
        <v>34</v>
      </c>
      <c r="AX167" s="12" t="s">
        <v>80</v>
      </c>
      <c r="AY167" s="145" t="s">
        <v>158</v>
      </c>
    </row>
    <row r="168" spans="2:65" s="13" customFormat="1">
      <c r="B168" s="151"/>
      <c r="D168" s="144" t="s">
        <v>167</v>
      </c>
      <c r="E168" s="152" t="s">
        <v>1</v>
      </c>
      <c r="F168" s="153" t="s">
        <v>171</v>
      </c>
      <c r="H168" s="154">
        <v>2.2610000000000001</v>
      </c>
      <c r="I168" s="155"/>
      <c r="L168" s="151"/>
      <c r="M168" s="156"/>
      <c r="T168" s="157"/>
      <c r="AT168" s="152" t="s">
        <v>167</v>
      </c>
      <c r="AU168" s="152" t="s">
        <v>90</v>
      </c>
      <c r="AV168" s="13" t="s">
        <v>165</v>
      </c>
      <c r="AW168" s="13" t="s">
        <v>34</v>
      </c>
      <c r="AX168" s="13" t="s">
        <v>88</v>
      </c>
      <c r="AY168" s="152" t="s">
        <v>158</v>
      </c>
    </row>
    <row r="169" spans="2:65" s="1" customFormat="1" ht="37.9" customHeight="1">
      <c r="B169" s="30"/>
      <c r="C169" s="130" t="s">
        <v>195</v>
      </c>
      <c r="D169" s="130" t="s">
        <v>160</v>
      </c>
      <c r="E169" s="131" t="s">
        <v>196</v>
      </c>
      <c r="F169" s="132" t="s">
        <v>197</v>
      </c>
      <c r="G169" s="133" t="s">
        <v>163</v>
      </c>
      <c r="H169" s="134">
        <v>43.725999999999999</v>
      </c>
      <c r="I169" s="135"/>
      <c r="J169" s="136">
        <f>ROUND(I169*H169,2)</f>
        <v>0</v>
      </c>
      <c r="K169" s="132" t="s">
        <v>164</v>
      </c>
      <c r="L169" s="30"/>
      <c r="M169" s="137" t="s">
        <v>1</v>
      </c>
      <c r="N169" s="138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165</v>
      </c>
      <c r="AT169" s="141" t="s">
        <v>160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165</v>
      </c>
      <c r="BM169" s="141" t="s">
        <v>198</v>
      </c>
    </row>
    <row r="170" spans="2:65" s="12" customFormat="1">
      <c r="B170" s="143"/>
      <c r="D170" s="144" t="s">
        <v>167</v>
      </c>
      <c r="E170" s="145" t="s">
        <v>1</v>
      </c>
      <c r="F170" s="146" t="s">
        <v>199</v>
      </c>
      <c r="H170" s="147">
        <v>43.725999999999999</v>
      </c>
      <c r="I170" s="148"/>
      <c r="L170" s="143"/>
      <c r="M170" s="149"/>
      <c r="T170" s="150"/>
      <c r="AT170" s="145" t="s">
        <v>167</v>
      </c>
      <c r="AU170" s="145" t="s">
        <v>90</v>
      </c>
      <c r="AV170" s="12" t="s">
        <v>90</v>
      </c>
      <c r="AW170" s="12" t="s">
        <v>34</v>
      </c>
      <c r="AX170" s="12" t="s">
        <v>80</v>
      </c>
      <c r="AY170" s="145" t="s">
        <v>158</v>
      </c>
    </row>
    <row r="171" spans="2:65" s="13" customFormat="1">
      <c r="B171" s="151"/>
      <c r="D171" s="144" t="s">
        <v>167</v>
      </c>
      <c r="E171" s="152" t="s">
        <v>1</v>
      </c>
      <c r="F171" s="153" t="s">
        <v>171</v>
      </c>
      <c r="H171" s="154">
        <v>43.725999999999999</v>
      </c>
      <c r="I171" s="155"/>
      <c r="L171" s="151"/>
      <c r="M171" s="156"/>
      <c r="T171" s="157"/>
      <c r="AT171" s="152" t="s">
        <v>167</v>
      </c>
      <c r="AU171" s="152" t="s">
        <v>90</v>
      </c>
      <c r="AV171" s="13" t="s">
        <v>165</v>
      </c>
      <c r="AW171" s="13" t="s">
        <v>34</v>
      </c>
      <c r="AX171" s="13" t="s">
        <v>88</v>
      </c>
      <c r="AY171" s="152" t="s">
        <v>158</v>
      </c>
    </row>
    <row r="172" spans="2:65" s="1" customFormat="1" ht="24.2" customHeight="1">
      <c r="B172" s="30"/>
      <c r="C172" s="130" t="s">
        <v>200</v>
      </c>
      <c r="D172" s="130" t="s">
        <v>160</v>
      </c>
      <c r="E172" s="131" t="s">
        <v>201</v>
      </c>
      <c r="F172" s="132" t="s">
        <v>202</v>
      </c>
      <c r="G172" s="133" t="s">
        <v>163</v>
      </c>
      <c r="H172" s="134">
        <v>43.725999999999999</v>
      </c>
      <c r="I172" s="135"/>
      <c r="J172" s="136">
        <f>ROUND(I172*H172,2)</f>
        <v>0</v>
      </c>
      <c r="K172" s="132" t="s">
        <v>164</v>
      </c>
      <c r="L172" s="30"/>
      <c r="M172" s="137" t="s">
        <v>1</v>
      </c>
      <c r="N172" s="138" t="s">
        <v>45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165</v>
      </c>
      <c r="AT172" s="141" t="s">
        <v>160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165</v>
      </c>
      <c r="BM172" s="141" t="s">
        <v>203</v>
      </c>
    </row>
    <row r="173" spans="2:65" s="12" customFormat="1">
      <c r="B173" s="143"/>
      <c r="D173" s="144" t="s">
        <v>167</v>
      </c>
      <c r="E173" s="145" t="s">
        <v>1</v>
      </c>
      <c r="F173" s="146" t="s">
        <v>199</v>
      </c>
      <c r="H173" s="147">
        <v>43.725999999999999</v>
      </c>
      <c r="I173" s="148"/>
      <c r="L173" s="143"/>
      <c r="M173" s="149"/>
      <c r="T173" s="150"/>
      <c r="AT173" s="145" t="s">
        <v>167</v>
      </c>
      <c r="AU173" s="145" t="s">
        <v>90</v>
      </c>
      <c r="AV173" s="12" t="s">
        <v>90</v>
      </c>
      <c r="AW173" s="12" t="s">
        <v>34</v>
      </c>
      <c r="AX173" s="12" t="s">
        <v>80</v>
      </c>
      <c r="AY173" s="145" t="s">
        <v>158</v>
      </c>
    </row>
    <row r="174" spans="2:65" s="13" customFormat="1">
      <c r="B174" s="151"/>
      <c r="D174" s="144" t="s">
        <v>167</v>
      </c>
      <c r="E174" s="152" t="s">
        <v>1</v>
      </c>
      <c r="F174" s="153" t="s">
        <v>171</v>
      </c>
      <c r="H174" s="154">
        <v>43.725999999999999</v>
      </c>
      <c r="I174" s="155"/>
      <c r="L174" s="151"/>
      <c r="M174" s="156"/>
      <c r="T174" s="157"/>
      <c r="AT174" s="152" t="s">
        <v>167</v>
      </c>
      <c r="AU174" s="152" t="s">
        <v>90</v>
      </c>
      <c r="AV174" s="13" t="s">
        <v>165</v>
      </c>
      <c r="AW174" s="13" t="s">
        <v>34</v>
      </c>
      <c r="AX174" s="13" t="s">
        <v>88</v>
      </c>
      <c r="AY174" s="152" t="s">
        <v>158</v>
      </c>
    </row>
    <row r="175" spans="2:65" s="1" customFormat="1" ht="24.2" customHeight="1">
      <c r="B175" s="30"/>
      <c r="C175" s="130" t="s">
        <v>204</v>
      </c>
      <c r="D175" s="130" t="s">
        <v>160</v>
      </c>
      <c r="E175" s="131" t="s">
        <v>205</v>
      </c>
      <c r="F175" s="132" t="s">
        <v>206</v>
      </c>
      <c r="G175" s="133" t="s">
        <v>207</v>
      </c>
      <c r="H175" s="134">
        <v>16.52</v>
      </c>
      <c r="I175" s="135"/>
      <c r="J175" s="136">
        <f>ROUND(I175*H175,2)</f>
        <v>0</v>
      </c>
      <c r="K175" s="132" t="s">
        <v>164</v>
      </c>
      <c r="L175" s="30"/>
      <c r="M175" s="137" t="s">
        <v>1</v>
      </c>
      <c r="N175" s="138" t="s">
        <v>45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165</v>
      </c>
      <c r="AT175" s="141" t="s">
        <v>160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165</v>
      </c>
      <c r="BM175" s="141" t="s">
        <v>208</v>
      </c>
    </row>
    <row r="176" spans="2:65" s="1" customFormat="1" ht="24.2" customHeight="1">
      <c r="B176" s="30"/>
      <c r="C176" s="130" t="s">
        <v>209</v>
      </c>
      <c r="D176" s="130" t="s">
        <v>160</v>
      </c>
      <c r="E176" s="131" t="s">
        <v>210</v>
      </c>
      <c r="F176" s="132" t="s">
        <v>211</v>
      </c>
      <c r="G176" s="133" t="s">
        <v>207</v>
      </c>
      <c r="H176" s="134">
        <v>81.72</v>
      </c>
      <c r="I176" s="135"/>
      <c r="J176" s="136">
        <f>ROUND(I176*H176,2)</f>
        <v>0</v>
      </c>
      <c r="K176" s="132" t="s">
        <v>164</v>
      </c>
      <c r="L176" s="30"/>
      <c r="M176" s="137" t="s">
        <v>1</v>
      </c>
      <c r="N176" s="138" t="s">
        <v>45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165</v>
      </c>
      <c r="AT176" s="141" t="s">
        <v>160</v>
      </c>
      <c r="AU176" s="141" t="s">
        <v>90</v>
      </c>
      <c r="AY176" s="15" t="s">
        <v>158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88</v>
      </c>
      <c r="BK176" s="142">
        <f>ROUND(I176*H176,2)</f>
        <v>0</v>
      </c>
      <c r="BL176" s="15" t="s">
        <v>165</v>
      </c>
      <c r="BM176" s="141" t="s">
        <v>212</v>
      </c>
    </row>
    <row r="177" spans="2:65" s="11" customFormat="1" ht="22.9" customHeight="1">
      <c r="B177" s="118"/>
      <c r="D177" s="119" t="s">
        <v>79</v>
      </c>
      <c r="E177" s="128" t="s">
        <v>90</v>
      </c>
      <c r="F177" s="128" t="s">
        <v>213</v>
      </c>
      <c r="I177" s="121"/>
      <c r="J177" s="129">
        <f>BK177</f>
        <v>0</v>
      </c>
      <c r="L177" s="118"/>
      <c r="M177" s="123"/>
      <c r="P177" s="124">
        <f>SUM(P178:P218)</f>
        <v>0</v>
      </c>
      <c r="R177" s="124">
        <f>SUM(R178:R218)</f>
        <v>50.428298479999995</v>
      </c>
      <c r="T177" s="125">
        <f>SUM(T178:T218)</f>
        <v>0</v>
      </c>
      <c r="AR177" s="119" t="s">
        <v>88</v>
      </c>
      <c r="AT177" s="126" t="s">
        <v>79</v>
      </c>
      <c r="AU177" s="126" t="s">
        <v>88</v>
      </c>
      <c r="AY177" s="119" t="s">
        <v>158</v>
      </c>
      <c r="BK177" s="127">
        <f>SUM(BK178:BK218)</f>
        <v>0</v>
      </c>
    </row>
    <row r="178" spans="2:65" s="1" customFormat="1" ht="24.2" customHeight="1">
      <c r="B178" s="30"/>
      <c r="C178" s="130" t="s">
        <v>214</v>
      </c>
      <c r="D178" s="130" t="s">
        <v>160</v>
      </c>
      <c r="E178" s="131" t="s">
        <v>215</v>
      </c>
      <c r="F178" s="132" t="s">
        <v>216</v>
      </c>
      <c r="G178" s="133" t="s">
        <v>163</v>
      </c>
      <c r="H178" s="134">
        <v>8.1709999999999994</v>
      </c>
      <c r="I178" s="135"/>
      <c r="J178" s="136">
        <f>ROUND(I178*H178,2)</f>
        <v>0</v>
      </c>
      <c r="K178" s="132" t="s">
        <v>164</v>
      </c>
      <c r="L178" s="30"/>
      <c r="M178" s="137" t="s">
        <v>1</v>
      </c>
      <c r="N178" s="138" t="s">
        <v>45</v>
      </c>
      <c r="P178" s="139">
        <f>O178*H178</f>
        <v>0</v>
      </c>
      <c r="Q178" s="139">
        <v>2.16</v>
      </c>
      <c r="R178" s="139">
        <f>Q178*H178</f>
        <v>17.649360000000001</v>
      </c>
      <c r="S178" s="139">
        <v>0</v>
      </c>
      <c r="T178" s="140">
        <f>S178*H178</f>
        <v>0</v>
      </c>
      <c r="AR178" s="141" t="s">
        <v>165</v>
      </c>
      <c r="AT178" s="141" t="s">
        <v>160</v>
      </c>
      <c r="AU178" s="141" t="s">
        <v>90</v>
      </c>
      <c r="AY178" s="15" t="s">
        <v>158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5" t="s">
        <v>88</v>
      </c>
      <c r="BK178" s="142">
        <f>ROUND(I178*H178,2)</f>
        <v>0</v>
      </c>
      <c r="BL178" s="15" t="s">
        <v>165</v>
      </c>
      <c r="BM178" s="141" t="s">
        <v>217</v>
      </c>
    </row>
    <row r="179" spans="2:65" s="12" customFormat="1">
      <c r="B179" s="143"/>
      <c r="D179" s="144" t="s">
        <v>167</v>
      </c>
      <c r="E179" s="145" t="s">
        <v>1</v>
      </c>
      <c r="F179" s="146" t="s">
        <v>218</v>
      </c>
      <c r="H179" s="147">
        <v>0.25</v>
      </c>
      <c r="I179" s="148"/>
      <c r="L179" s="143"/>
      <c r="M179" s="149"/>
      <c r="T179" s="150"/>
      <c r="AT179" s="145" t="s">
        <v>167</v>
      </c>
      <c r="AU179" s="145" t="s">
        <v>90</v>
      </c>
      <c r="AV179" s="12" t="s">
        <v>90</v>
      </c>
      <c r="AW179" s="12" t="s">
        <v>34</v>
      </c>
      <c r="AX179" s="12" t="s">
        <v>80</v>
      </c>
      <c r="AY179" s="145" t="s">
        <v>158</v>
      </c>
    </row>
    <row r="180" spans="2:65" s="12" customFormat="1">
      <c r="B180" s="143"/>
      <c r="D180" s="144" t="s">
        <v>167</v>
      </c>
      <c r="E180" s="145" t="s">
        <v>1</v>
      </c>
      <c r="F180" s="146" t="s">
        <v>219</v>
      </c>
      <c r="H180" s="147">
        <v>0.73199999999999998</v>
      </c>
      <c r="I180" s="148"/>
      <c r="L180" s="143"/>
      <c r="M180" s="149"/>
      <c r="T180" s="150"/>
      <c r="AT180" s="145" t="s">
        <v>167</v>
      </c>
      <c r="AU180" s="145" t="s">
        <v>90</v>
      </c>
      <c r="AV180" s="12" t="s">
        <v>90</v>
      </c>
      <c r="AW180" s="12" t="s">
        <v>34</v>
      </c>
      <c r="AX180" s="12" t="s">
        <v>80</v>
      </c>
      <c r="AY180" s="145" t="s">
        <v>158</v>
      </c>
    </row>
    <row r="181" spans="2:65" s="12" customFormat="1">
      <c r="B181" s="143"/>
      <c r="D181" s="144" t="s">
        <v>167</v>
      </c>
      <c r="E181" s="145" t="s">
        <v>1</v>
      </c>
      <c r="F181" s="146" t="s">
        <v>220</v>
      </c>
      <c r="H181" s="147">
        <v>0.38700000000000001</v>
      </c>
      <c r="I181" s="148"/>
      <c r="L181" s="143"/>
      <c r="M181" s="149"/>
      <c r="T181" s="150"/>
      <c r="AT181" s="145" t="s">
        <v>167</v>
      </c>
      <c r="AU181" s="145" t="s">
        <v>90</v>
      </c>
      <c r="AV181" s="12" t="s">
        <v>90</v>
      </c>
      <c r="AW181" s="12" t="s">
        <v>34</v>
      </c>
      <c r="AX181" s="12" t="s">
        <v>80</v>
      </c>
      <c r="AY181" s="145" t="s">
        <v>158</v>
      </c>
    </row>
    <row r="182" spans="2:65" s="12" customFormat="1">
      <c r="B182" s="143"/>
      <c r="D182" s="144" t="s">
        <v>167</v>
      </c>
      <c r="E182" s="145" t="s">
        <v>1</v>
      </c>
      <c r="F182" s="146" t="s">
        <v>221</v>
      </c>
      <c r="H182" s="147">
        <v>6.3840000000000003</v>
      </c>
      <c r="I182" s="148"/>
      <c r="L182" s="143"/>
      <c r="M182" s="149"/>
      <c r="T182" s="150"/>
      <c r="AT182" s="145" t="s">
        <v>167</v>
      </c>
      <c r="AU182" s="145" t="s">
        <v>90</v>
      </c>
      <c r="AV182" s="12" t="s">
        <v>90</v>
      </c>
      <c r="AW182" s="12" t="s">
        <v>34</v>
      </c>
      <c r="AX182" s="12" t="s">
        <v>80</v>
      </c>
      <c r="AY182" s="145" t="s">
        <v>158</v>
      </c>
    </row>
    <row r="183" spans="2:65" s="12" customFormat="1">
      <c r="B183" s="143"/>
      <c r="D183" s="144" t="s">
        <v>167</v>
      </c>
      <c r="E183" s="145" t="s">
        <v>1</v>
      </c>
      <c r="F183" s="146" t="s">
        <v>222</v>
      </c>
      <c r="H183" s="147">
        <v>0.41799999999999998</v>
      </c>
      <c r="I183" s="148"/>
      <c r="L183" s="143"/>
      <c r="M183" s="149"/>
      <c r="T183" s="150"/>
      <c r="AT183" s="145" t="s">
        <v>167</v>
      </c>
      <c r="AU183" s="145" t="s">
        <v>90</v>
      </c>
      <c r="AV183" s="12" t="s">
        <v>90</v>
      </c>
      <c r="AW183" s="12" t="s">
        <v>34</v>
      </c>
      <c r="AX183" s="12" t="s">
        <v>80</v>
      </c>
      <c r="AY183" s="145" t="s">
        <v>158</v>
      </c>
    </row>
    <row r="184" spans="2:65" s="13" customFormat="1">
      <c r="B184" s="151"/>
      <c r="D184" s="144" t="s">
        <v>167</v>
      </c>
      <c r="E184" s="152" t="s">
        <v>1</v>
      </c>
      <c r="F184" s="153" t="s">
        <v>171</v>
      </c>
      <c r="H184" s="154">
        <v>8.1709999999999994</v>
      </c>
      <c r="I184" s="155"/>
      <c r="L184" s="151"/>
      <c r="M184" s="156"/>
      <c r="T184" s="157"/>
      <c r="AT184" s="152" t="s">
        <v>167</v>
      </c>
      <c r="AU184" s="152" t="s">
        <v>90</v>
      </c>
      <c r="AV184" s="13" t="s">
        <v>165</v>
      </c>
      <c r="AW184" s="13" t="s">
        <v>34</v>
      </c>
      <c r="AX184" s="13" t="s">
        <v>88</v>
      </c>
      <c r="AY184" s="152" t="s">
        <v>158</v>
      </c>
    </row>
    <row r="185" spans="2:65" s="1" customFormat="1" ht="24.2" customHeight="1">
      <c r="B185" s="30"/>
      <c r="C185" s="130" t="s">
        <v>223</v>
      </c>
      <c r="D185" s="130" t="s">
        <v>160</v>
      </c>
      <c r="E185" s="131" t="s">
        <v>224</v>
      </c>
      <c r="F185" s="132" t="s">
        <v>225</v>
      </c>
      <c r="G185" s="133" t="s">
        <v>163</v>
      </c>
      <c r="H185" s="134">
        <v>5.8819999999999997</v>
      </c>
      <c r="I185" s="135"/>
      <c r="J185" s="136">
        <f>ROUND(I185*H185,2)</f>
        <v>0</v>
      </c>
      <c r="K185" s="132" t="s">
        <v>164</v>
      </c>
      <c r="L185" s="30"/>
      <c r="M185" s="137" t="s">
        <v>1</v>
      </c>
      <c r="N185" s="138" t="s">
        <v>45</v>
      </c>
      <c r="P185" s="139">
        <f>O185*H185</f>
        <v>0</v>
      </c>
      <c r="Q185" s="139">
        <v>2.5018699999999998</v>
      </c>
      <c r="R185" s="139">
        <f>Q185*H185</f>
        <v>14.715999339999998</v>
      </c>
      <c r="S185" s="139">
        <v>0</v>
      </c>
      <c r="T185" s="140">
        <f>S185*H185</f>
        <v>0</v>
      </c>
      <c r="AR185" s="141" t="s">
        <v>165</v>
      </c>
      <c r="AT185" s="141" t="s">
        <v>160</v>
      </c>
      <c r="AU185" s="141" t="s">
        <v>90</v>
      </c>
      <c r="AY185" s="15" t="s">
        <v>158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88</v>
      </c>
      <c r="BK185" s="142">
        <f>ROUND(I185*H185,2)</f>
        <v>0</v>
      </c>
      <c r="BL185" s="15" t="s">
        <v>165</v>
      </c>
      <c r="BM185" s="141" t="s">
        <v>226</v>
      </c>
    </row>
    <row r="186" spans="2:65" s="12" customFormat="1">
      <c r="B186" s="143"/>
      <c r="D186" s="144" t="s">
        <v>167</v>
      </c>
      <c r="E186" s="145" t="s">
        <v>1</v>
      </c>
      <c r="F186" s="146" t="s">
        <v>227</v>
      </c>
      <c r="H186" s="147">
        <v>5.8819999999999997</v>
      </c>
      <c r="I186" s="148"/>
      <c r="L186" s="143"/>
      <c r="M186" s="149"/>
      <c r="T186" s="150"/>
      <c r="AT186" s="145" t="s">
        <v>167</v>
      </c>
      <c r="AU186" s="145" t="s">
        <v>90</v>
      </c>
      <c r="AV186" s="12" t="s">
        <v>90</v>
      </c>
      <c r="AW186" s="12" t="s">
        <v>34</v>
      </c>
      <c r="AX186" s="12" t="s">
        <v>80</v>
      </c>
      <c r="AY186" s="145" t="s">
        <v>158</v>
      </c>
    </row>
    <row r="187" spans="2:65" s="13" customFormat="1">
      <c r="B187" s="151"/>
      <c r="D187" s="144" t="s">
        <v>167</v>
      </c>
      <c r="E187" s="152" t="s">
        <v>1</v>
      </c>
      <c r="F187" s="153" t="s">
        <v>171</v>
      </c>
      <c r="H187" s="154">
        <v>5.8819999999999997</v>
      </c>
      <c r="I187" s="155"/>
      <c r="L187" s="151"/>
      <c r="M187" s="156"/>
      <c r="T187" s="157"/>
      <c r="AT187" s="152" t="s">
        <v>167</v>
      </c>
      <c r="AU187" s="152" t="s">
        <v>90</v>
      </c>
      <c r="AV187" s="13" t="s">
        <v>165</v>
      </c>
      <c r="AW187" s="13" t="s">
        <v>4</v>
      </c>
      <c r="AX187" s="13" t="s">
        <v>88</v>
      </c>
      <c r="AY187" s="152" t="s">
        <v>158</v>
      </c>
    </row>
    <row r="188" spans="2:65" s="1" customFormat="1" ht="16.5" customHeight="1">
      <c r="B188" s="30"/>
      <c r="C188" s="130" t="s">
        <v>8</v>
      </c>
      <c r="D188" s="130" t="s">
        <v>160</v>
      </c>
      <c r="E188" s="131" t="s">
        <v>228</v>
      </c>
      <c r="F188" s="132" t="s">
        <v>229</v>
      </c>
      <c r="G188" s="133" t="s">
        <v>207</v>
      </c>
      <c r="H188" s="134">
        <v>4.6500000000000004</v>
      </c>
      <c r="I188" s="135"/>
      <c r="J188" s="136">
        <f>ROUND(I188*H188,2)</f>
        <v>0</v>
      </c>
      <c r="K188" s="132" t="s">
        <v>164</v>
      </c>
      <c r="L188" s="30"/>
      <c r="M188" s="137" t="s">
        <v>1</v>
      </c>
      <c r="N188" s="138" t="s">
        <v>45</v>
      </c>
      <c r="P188" s="139">
        <f>O188*H188</f>
        <v>0</v>
      </c>
      <c r="Q188" s="139">
        <v>2.9399999999999999E-3</v>
      </c>
      <c r="R188" s="139">
        <f>Q188*H188</f>
        <v>1.3671000000000001E-2</v>
      </c>
      <c r="S188" s="139">
        <v>0</v>
      </c>
      <c r="T188" s="140">
        <f>S188*H188</f>
        <v>0</v>
      </c>
      <c r="AR188" s="141" t="s">
        <v>165</v>
      </c>
      <c r="AT188" s="141" t="s">
        <v>160</v>
      </c>
      <c r="AU188" s="141" t="s">
        <v>90</v>
      </c>
      <c r="AY188" s="15" t="s">
        <v>158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88</v>
      </c>
      <c r="BK188" s="142">
        <f>ROUND(I188*H188,2)</f>
        <v>0</v>
      </c>
      <c r="BL188" s="15" t="s">
        <v>165</v>
      </c>
      <c r="BM188" s="141" t="s">
        <v>230</v>
      </c>
    </row>
    <row r="189" spans="2:65" s="12" customFormat="1">
      <c r="B189" s="143"/>
      <c r="D189" s="144" t="s">
        <v>167</v>
      </c>
      <c r="E189" s="145" t="s">
        <v>1</v>
      </c>
      <c r="F189" s="146" t="s">
        <v>231</v>
      </c>
      <c r="H189" s="147">
        <v>4.6500000000000004</v>
      </c>
      <c r="I189" s="148"/>
      <c r="L189" s="143"/>
      <c r="M189" s="149"/>
      <c r="T189" s="150"/>
      <c r="AT189" s="145" t="s">
        <v>167</v>
      </c>
      <c r="AU189" s="145" t="s">
        <v>90</v>
      </c>
      <c r="AV189" s="12" t="s">
        <v>90</v>
      </c>
      <c r="AW189" s="12" t="s">
        <v>34</v>
      </c>
      <c r="AX189" s="12" t="s">
        <v>80</v>
      </c>
      <c r="AY189" s="145" t="s">
        <v>158</v>
      </c>
    </row>
    <row r="190" spans="2:65" s="13" customFormat="1">
      <c r="B190" s="151"/>
      <c r="D190" s="144" t="s">
        <v>167</v>
      </c>
      <c r="E190" s="152" t="s">
        <v>1</v>
      </c>
      <c r="F190" s="153" t="s">
        <v>171</v>
      </c>
      <c r="H190" s="154">
        <v>4.6500000000000004</v>
      </c>
      <c r="I190" s="155"/>
      <c r="L190" s="151"/>
      <c r="M190" s="156"/>
      <c r="T190" s="157"/>
      <c r="AT190" s="152" t="s">
        <v>167</v>
      </c>
      <c r="AU190" s="152" t="s">
        <v>90</v>
      </c>
      <c r="AV190" s="13" t="s">
        <v>165</v>
      </c>
      <c r="AW190" s="13" t="s">
        <v>4</v>
      </c>
      <c r="AX190" s="13" t="s">
        <v>88</v>
      </c>
      <c r="AY190" s="152" t="s">
        <v>158</v>
      </c>
    </row>
    <row r="191" spans="2:65" s="1" customFormat="1" ht="16.5" customHeight="1">
      <c r="B191" s="30"/>
      <c r="C191" s="130" t="s">
        <v>232</v>
      </c>
      <c r="D191" s="130" t="s">
        <v>160</v>
      </c>
      <c r="E191" s="131" t="s">
        <v>233</v>
      </c>
      <c r="F191" s="132" t="s">
        <v>234</v>
      </c>
      <c r="G191" s="133" t="s">
        <v>207</v>
      </c>
      <c r="H191" s="134">
        <v>4.6500000000000004</v>
      </c>
      <c r="I191" s="135"/>
      <c r="J191" s="136">
        <f>ROUND(I191*H191,2)</f>
        <v>0</v>
      </c>
      <c r="K191" s="132" t="s">
        <v>164</v>
      </c>
      <c r="L191" s="30"/>
      <c r="M191" s="137" t="s">
        <v>1</v>
      </c>
      <c r="N191" s="138" t="s">
        <v>45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165</v>
      </c>
      <c r="AT191" s="141" t="s">
        <v>160</v>
      </c>
      <c r="AU191" s="141" t="s">
        <v>90</v>
      </c>
      <c r="AY191" s="15" t="s">
        <v>158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88</v>
      </c>
      <c r="BK191" s="142">
        <f>ROUND(I191*H191,2)</f>
        <v>0</v>
      </c>
      <c r="BL191" s="15" t="s">
        <v>165</v>
      </c>
      <c r="BM191" s="141" t="s">
        <v>235</v>
      </c>
    </row>
    <row r="192" spans="2:65" s="12" customFormat="1">
      <c r="B192" s="143"/>
      <c r="D192" s="144" t="s">
        <v>167</v>
      </c>
      <c r="E192" s="145" t="s">
        <v>1</v>
      </c>
      <c r="F192" s="146" t="s">
        <v>231</v>
      </c>
      <c r="H192" s="147">
        <v>4.6500000000000004</v>
      </c>
      <c r="I192" s="148"/>
      <c r="L192" s="143"/>
      <c r="M192" s="149"/>
      <c r="T192" s="150"/>
      <c r="AT192" s="145" t="s">
        <v>167</v>
      </c>
      <c r="AU192" s="145" t="s">
        <v>90</v>
      </c>
      <c r="AV192" s="12" t="s">
        <v>90</v>
      </c>
      <c r="AW192" s="12" t="s">
        <v>34</v>
      </c>
      <c r="AX192" s="12" t="s">
        <v>80</v>
      </c>
      <c r="AY192" s="145" t="s">
        <v>158</v>
      </c>
    </row>
    <row r="193" spans="2:65" s="13" customFormat="1">
      <c r="B193" s="151"/>
      <c r="D193" s="144" t="s">
        <v>167</v>
      </c>
      <c r="E193" s="152" t="s">
        <v>1</v>
      </c>
      <c r="F193" s="153" t="s">
        <v>171</v>
      </c>
      <c r="H193" s="154">
        <v>4.6500000000000004</v>
      </c>
      <c r="I193" s="155"/>
      <c r="L193" s="151"/>
      <c r="M193" s="156"/>
      <c r="T193" s="157"/>
      <c r="AT193" s="152" t="s">
        <v>167</v>
      </c>
      <c r="AU193" s="152" t="s">
        <v>90</v>
      </c>
      <c r="AV193" s="13" t="s">
        <v>165</v>
      </c>
      <c r="AW193" s="13" t="s">
        <v>4</v>
      </c>
      <c r="AX193" s="13" t="s">
        <v>88</v>
      </c>
      <c r="AY193" s="152" t="s">
        <v>158</v>
      </c>
    </row>
    <row r="194" spans="2:65" s="1" customFormat="1" ht="16.5" customHeight="1">
      <c r="B194" s="30"/>
      <c r="C194" s="130" t="s">
        <v>236</v>
      </c>
      <c r="D194" s="130" t="s">
        <v>160</v>
      </c>
      <c r="E194" s="131" t="s">
        <v>237</v>
      </c>
      <c r="F194" s="132" t="s">
        <v>238</v>
      </c>
      <c r="G194" s="133" t="s">
        <v>239</v>
      </c>
      <c r="H194" s="134">
        <v>0.41799999999999998</v>
      </c>
      <c r="I194" s="135"/>
      <c r="J194" s="136">
        <f>ROUND(I194*H194,2)</f>
        <v>0</v>
      </c>
      <c r="K194" s="132" t="s">
        <v>164</v>
      </c>
      <c r="L194" s="30"/>
      <c r="M194" s="137" t="s">
        <v>1</v>
      </c>
      <c r="N194" s="138" t="s">
        <v>45</v>
      </c>
      <c r="P194" s="139">
        <f>O194*H194</f>
        <v>0</v>
      </c>
      <c r="Q194" s="139">
        <v>1.06277</v>
      </c>
      <c r="R194" s="139">
        <f>Q194*H194</f>
        <v>0.44423785999999998</v>
      </c>
      <c r="S194" s="139">
        <v>0</v>
      </c>
      <c r="T194" s="140">
        <f>S194*H194</f>
        <v>0</v>
      </c>
      <c r="AR194" s="141" t="s">
        <v>165</v>
      </c>
      <c r="AT194" s="141" t="s">
        <v>160</v>
      </c>
      <c r="AU194" s="141" t="s">
        <v>90</v>
      </c>
      <c r="AY194" s="15" t="s">
        <v>158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5" t="s">
        <v>88</v>
      </c>
      <c r="BK194" s="142">
        <f>ROUND(I194*H194,2)</f>
        <v>0</v>
      </c>
      <c r="BL194" s="15" t="s">
        <v>165</v>
      </c>
      <c r="BM194" s="141" t="s">
        <v>240</v>
      </c>
    </row>
    <row r="195" spans="2:65" s="1" customFormat="1" ht="24.2" customHeight="1">
      <c r="B195" s="30"/>
      <c r="C195" s="130" t="s">
        <v>241</v>
      </c>
      <c r="D195" s="130" t="s">
        <v>160</v>
      </c>
      <c r="E195" s="131" t="s">
        <v>242</v>
      </c>
      <c r="F195" s="132" t="s">
        <v>243</v>
      </c>
      <c r="G195" s="133" t="s">
        <v>163</v>
      </c>
      <c r="H195" s="134">
        <v>3.9169999999999998</v>
      </c>
      <c r="I195" s="135"/>
      <c r="J195" s="136">
        <f>ROUND(I195*H195,2)</f>
        <v>0</v>
      </c>
      <c r="K195" s="132" t="s">
        <v>164</v>
      </c>
      <c r="L195" s="30"/>
      <c r="M195" s="137" t="s">
        <v>1</v>
      </c>
      <c r="N195" s="138" t="s">
        <v>45</v>
      </c>
      <c r="P195" s="139">
        <f>O195*H195</f>
        <v>0</v>
      </c>
      <c r="Q195" s="139">
        <v>2.5018699999999998</v>
      </c>
      <c r="R195" s="139">
        <f>Q195*H195</f>
        <v>9.7998247899999988</v>
      </c>
      <c r="S195" s="139">
        <v>0</v>
      </c>
      <c r="T195" s="140">
        <f>S195*H195</f>
        <v>0</v>
      </c>
      <c r="AR195" s="141" t="s">
        <v>165</v>
      </c>
      <c r="AT195" s="141" t="s">
        <v>160</v>
      </c>
      <c r="AU195" s="141" t="s">
        <v>90</v>
      </c>
      <c r="AY195" s="15" t="s">
        <v>158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88</v>
      </c>
      <c r="BK195" s="142">
        <f>ROUND(I195*H195,2)</f>
        <v>0</v>
      </c>
      <c r="BL195" s="15" t="s">
        <v>165</v>
      </c>
      <c r="BM195" s="141" t="s">
        <v>244</v>
      </c>
    </row>
    <row r="196" spans="2:65" s="12" customFormat="1">
      <c r="B196" s="143"/>
      <c r="D196" s="144" t="s">
        <v>167</v>
      </c>
      <c r="E196" s="145" t="s">
        <v>1</v>
      </c>
      <c r="F196" s="146" t="s">
        <v>245</v>
      </c>
      <c r="H196" s="147">
        <v>2.5619999999999998</v>
      </c>
      <c r="I196" s="148"/>
      <c r="L196" s="143"/>
      <c r="M196" s="149"/>
      <c r="T196" s="150"/>
      <c r="AT196" s="145" t="s">
        <v>167</v>
      </c>
      <c r="AU196" s="145" t="s">
        <v>90</v>
      </c>
      <c r="AV196" s="12" t="s">
        <v>90</v>
      </c>
      <c r="AW196" s="12" t="s">
        <v>34</v>
      </c>
      <c r="AX196" s="12" t="s">
        <v>80</v>
      </c>
      <c r="AY196" s="145" t="s">
        <v>158</v>
      </c>
    </row>
    <row r="197" spans="2:65" s="12" customFormat="1">
      <c r="B197" s="143"/>
      <c r="D197" s="144" t="s">
        <v>167</v>
      </c>
      <c r="E197" s="145" t="s">
        <v>1</v>
      </c>
      <c r="F197" s="146" t="s">
        <v>246</v>
      </c>
      <c r="H197" s="147">
        <v>1.355</v>
      </c>
      <c r="I197" s="148"/>
      <c r="L197" s="143"/>
      <c r="M197" s="149"/>
      <c r="T197" s="150"/>
      <c r="AT197" s="145" t="s">
        <v>167</v>
      </c>
      <c r="AU197" s="145" t="s">
        <v>90</v>
      </c>
      <c r="AV197" s="12" t="s">
        <v>90</v>
      </c>
      <c r="AW197" s="12" t="s">
        <v>34</v>
      </c>
      <c r="AX197" s="12" t="s">
        <v>80</v>
      </c>
      <c r="AY197" s="145" t="s">
        <v>158</v>
      </c>
    </row>
    <row r="198" spans="2:65" s="13" customFormat="1">
      <c r="B198" s="151"/>
      <c r="D198" s="144" t="s">
        <v>167</v>
      </c>
      <c r="E198" s="152" t="s">
        <v>1</v>
      </c>
      <c r="F198" s="153" t="s">
        <v>171</v>
      </c>
      <c r="H198" s="154">
        <v>3.9169999999999998</v>
      </c>
      <c r="I198" s="155"/>
      <c r="L198" s="151"/>
      <c r="M198" s="156"/>
      <c r="T198" s="157"/>
      <c r="AT198" s="152" t="s">
        <v>167</v>
      </c>
      <c r="AU198" s="152" t="s">
        <v>90</v>
      </c>
      <c r="AV198" s="13" t="s">
        <v>165</v>
      </c>
      <c r="AW198" s="13" t="s">
        <v>34</v>
      </c>
      <c r="AX198" s="13" t="s">
        <v>88</v>
      </c>
      <c r="AY198" s="152" t="s">
        <v>158</v>
      </c>
    </row>
    <row r="199" spans="2:65" s="1" customFormat="1" ht="16.5" customHeight="1">
      <c r="B199" s="30"/>
      <c r="C199" s="130" t="s">
        <v>247</v>
      </c>
      <c r="D199" s="130" t="s">
        <v>160</v>
      </c>
      <c r="E199" s="131" t="s">
        <v>248</v>
      </c>
      <c r="F199" s="132" t="s">
        <v>249</v>
      </c>
      <c r="G199" s="133" t="s">
        <v>207</v>
      </c>
      <c r="H199" s="134">
        <v>9.3000000000000007</v>
      </c>
      <c r="I199" s="135"/>
      <c r="J199" s="136">
        <f>ROUND(I199*H199,2)</f>
        <v>0</v>
      </c>
      <c r="K199" s="132" t="s">
        <v>164</v>
      </c>
      <c r="L199" s="30"/>
      <c r="M199" s="137" t="s">
        <v>1</v>
      </c>
      <c r="N199" s="138" t="s">
        <v>45</v>
      </c>
      <c r="P199" s="139">
        <f>O199*H199</f>
        <v>0</v>
      </c>
      <c r="Q199" s="139">
        <v>2.6900000000000001E-3</v>
      </c>
      <c r="R199" s="139">
        <f>Q199*H199</f>
        <v>2.5017000000000005E-2</v>
      </c>
      <c r="S199" s="139">
        <v>0</v>
      </c>
      <c r="T199" s="140">
        <f>S199*H199</f>
        <v>0</v>
      </c>
      <c r="AR199" s="141" t="s">
        <v>165</v>
      </c>
      <c r="AT199" s="141" t="s">
        <v>160</v>
      </c>
      <c r="AU199" s="141" t="s">
        <v>90</v>
      </c>
      <c r="AY199" s="15" t="s">
        <v>158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5" t="s">
        <v>88</v>
      </c>
      <c r="BK199" s="142">
        <f>ROUND(I199*H199,2)</f>
        <v>0</v>
      </c>
      <c r="BL199" s="15" t="s">
        <v>165</v>
      </c>
      <c r="BM199" s="141" t="s">
        <v>250</v>
      </c>
    </row>
    <row r="200" spans="2:65" s="12" customFormat="1">
      <c r="B200" s="143"/>
      <c r="D200" s="144" t="s">
        <v>167</v>
      </c>
      <c r="E200" s="145" t="s">
        <v>1</v>
      </c>
      <c r="F200" s="146" t="s">
        <v>251</v>
      </c>
      <c r="H200" s="147">
        <v>9.3000000000000007</v>
      </c>
      <c r="I200" s="148"/>
      <c r="L200" s="143"/>
      <c r="M200" s="149"/>
      <c r="T200" s="150"/>
      <c r="AT200" s="145" t="s">
        <v>167</v>
      </c>
      <c r="AU200" s="145" t="s">
        <v>90</v>
      </c>
      <c r="AV200" s="12" t="s">
        <v>90</v>
      </c>
      <c r="AW200" s="12" t="s">
        <v>34</v>
      </c>
      <c r="AX200" s="12" t="s">
        <v>80</v>
      </c>
      <c r="AY200" s="145" t="s">
        <v>158</v>
      </c>
    </row>
    <row r="201" spans="2:65" s="13" customFormat="1">
      <c r="B201" s="151"/>
      <c r="D201" s="144" t="s">
        <v>167</v>
      </c>
      <c r="E201" s="152" t="s">
        <v>1</v>
      </c>
      <c r="F201" s="153" t="s">
        <v>171</v>
      </c>
      <c r="H201" s="154">
        <v>9.3000000000000007</v>
      </c>
      <c r="I201" s="155"/>
      <c r="L201" s="151"/>
      <c r="M201" s="156"/>
      <c r="T201" s="157"/>
      <c r="AT201" s="152" t="s">
        <v>167</v>
      </c>
      <c r="AU201" s="152" t="s">
        <v>90</v>
      </c>
      <c r="AV201" s="13" t="s">
        <v>165</v>
      </c>
      <c r="AW201" s="13" t="s">
        <v>4</v>
      </c>
      <c r="AX201" s="13" t="s">
        <v>88</v>
      </c>
      <c r="AY201" s="152" t="s">
        <v>158</v>
      </c>
    </row>
    <row r="202" spans="2:65" s="1" customFormat="1" ht="16.5" customHeight="1">
      <c r="B202" s="30"/>
      <c r="C202" s="130" t="s">
        <v>252</v>
      </c>
      <c r="D202" s="130" t="s">
        <v>160</v>
      </c>
      <c r="E202" s="131" t="s">
        <v>253</v>
      </c>
      <c r="F202" s="132" t="s">
        <v>254</v>
      </c>
      <c r="G202" s="133" t="s">
        <v>207</v>
      </c>
      <c r="H202" s="134">
        <v>9.3000000000000007</v>
      </c>
      <c r="I202" s="135"/>
      <c r="J202" s="136">
        <f>ROUND(I202*H202,2)</f>
        <v>0</v>
      </c>
      <c r="K202" s="132" t="s">
        <v>164</v>
      </c>
      <c r="L202" s="30"/>
      <c r="M202" s="137" t="s">
        <v>1</v>
      </c>
      <c r="N202" s="138" t="s">
        <v>45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165</v>
      </c>
      <c r="AT202" s="141" t="s">
        <v>160</v>
      </c>
      <c r="AU202" s="141" t="s">
        <v>90</v>
      </c>
      <c r="AY202" s="15" t="s">
        <v>158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88</v>
      </c>
      <c r="BK202" s="142">
        <f>ROUND(I202*H202,2)</f>
        <v>0</v>
      </c>
      <c r="BL202" s="15" t="s">
        <v>165</v>
      </c>
      <c r="BM202" s="141" t="s">
        <v>255</v>
      </c>
    </row>
    <row r="203" spans="2:65" s="12" customFormat="1">
      <c r="B203" s="143"/>
      <c r="D203" s="144" t="s">
        <v>167</v>
      </c>
      <c r="E203" s="145" t="s">
        <v>1</v>
      </c>
      <c r="F203" s="146" t="s">
        <v>251</v>
      </c>
      <c r="H203" s="147">
        <v>9.3000000000000007</v>
      </c>
      <c r="I203" s="148"/>
      <c r="L203" s="143"/>
      <c r="M203" s="149"/>
      <c r="T203" s="150"/>
      <c r="AT203" s="145" t="s">
        <v>167</v>
      </c>
      <c r="AU203" s="145" t="s">
        <v>90</v>
      </c>
      <c r="AV203" s="12" t="s">
        <v>90</v>
      </c>
      <c r="AW203" s="12" t="s">
        <v>34</v>
      </c>
      <c r="AX203" s="12" t="s">
        <v>80</v>
      </c>
      <c r="AY203" s="145" t="s">
        <v>158</v>
      </c>
    </row>
    <row r="204" spans="2:65" s="13" customFormat="1">
      <c r="B204" s="151"/>
      <c r="D204" s="144" t="s">
        <v>167</v>
      </c>
      <c r="E204" s="152" t="s">
        <v>1</v>
      </c>
      <c r="F204" s="153" t="s">
        <v>171</v>
      </c>
      <c r="H204" s="154">
        <v>9.3000000000000007</v>
      </c>
      <c r="I204" s="155"/>
      <c r="L204" s="151"/>
      <c r="M204" s="156"/>
      <c r="T204" s="157"/>
      <c r="AT204" s="152" t="s">
        <v>167</v>
      </c>
      <c r="AU204" s="152" t="s">
        <v>90</v>
      </c>
      <c r="AV204" s="13" t="s">
        <v>165</v>
      </c>
      <c r="AW204" s="13" t="s">
        <v>4</v>
      </c>
      <c r="AX204" s="13" t="s">
        <v>88</v>
      </c>
      <c r="AY204" s="152" t="s">
        <v>158</v>
      </c>
    </row>
    <row r="205" spans="2:65" s="1" customFormat="1" ht="16.5" customHeight="1">
      <c r="B205" s="30"/>
      <c r="C205" s="130" t="s">
        <v>256</v>
      </c>
      <c r="D205" s="130" t="s">
        <v>160</v>
      </c>
      <c r="E205" s="131" t="s">
        <v>257</v>
      </c>
      <c r="F205" s="132" t="s">
        <v>258</v>
      </c>
      <c r="G205" s="133" t="s">
        <v>239</v>
      </c>
      <c r="H205" s="134">
        <v>0.14799999999999999</v>
      </c>
      <c r="I205" s="135"/>
      <c r="J205" s="136">
        <f>ROUND(I205*H205,2)</f>
        <v>0</v>
      </c>
      <c r="K205" s="132" t="s">
        <v>164</v>
      </c>
      <c r="L205" s="30"/>
      <c r="M205" s="137" t="s">
        <v>1</v>
      </c>
      <c r="N205" s="138" t="s">
        <v>45</v>
      </c>
      <c r="P205" s="139">
        <f>O205*H205</f>
        <v>0</v>
      </c>
      <c r="Q205" s="139">
        <v>1.06277</v>
      </c>
      <c r="R205" s="139">
        <f>Q205*H205</f>
        <v>0.15728995999999998</v>
      </c>
      <c r="S205" s="139">
        <v>0</v>
      </c>
      <c r="T205" s="140">
        <f>S205*H205</f>
        <v>0</v>
      </c>
      <c r="AR205" s="141" t="s">
        <v>165</v>
      </c>
      <c r="AT205" s="141" t="s">
        <v>160</v>
      </c>
      <c r="AU205" s="141" t="s">
        <v>90</v>
      </c>
      <c r="AY205" s="15" t="s">
        <v>158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88</v>
      </c>
      <c r="BK205" s="142">
        <f>ROUND(I205*H205,2)</f>
        <v>0</v>
      </c>
      <c r="BL205" s="15" t="s">
        <v>165</v>
      </c>
      <c r="BM205" s="141" t="s">
        <v>259</v>
      </c>
    </row>
    <row r="206" spans="2:65" s="1" customFormat="1" ht="24.2" customHeight="1">
      <c r="B206" s="30"/>
      <c r="C206" s="130" t="s">
        <v>260</v>
      </c>
      <c r="D206" s="130" t="s">
        <v>160</v>
      </c>
      <c r="E206" s="131" t="s">
        <v>261</v>
      </c>
      <c r="F206" s="132" t="s">
        <v>262</v>
      </c>
      <c r="G206" s="133" t="s">
        <v>163</v>
      </c>
      <c r="H206" s="134">
        <v>2.9649999999999999</v>
      </c>
      <c r="I206" s="135"/>
      <c r="J206" s="136">
        <f>ROUND(I206*H206,2)</f>
        <v>0</v>
      </c>
      <c r="K206" s="132" t="s">
        <v>164</v>
      </c>
      <c r="L206" s="30"/>
      <c r="M206" s="137" t="s">
        <v>1</v>
      </c>
      <c r="N206" s="138" t="s">
        <v>45</v>
      </c>
      <c r="P206" s="139">
        <f>O206*H206</f>
        <v>0</v>
      </c>
      <c r="Q206" s="139">
        <v>2.5018699999999998</v>
      </c>
      <c r="R206" s="139">
        <f>Q206*H206</f>
        <v>7.4180445499999994</v>
      </c>
      <c r="S206" s="139">
        <v>0</v>
      </c>
      <c r="T206" s="140">
        <f>S206*H206</f>
        <v>0</v>
      </c>
      <c r="AR206" s="141" t="s">
        <v>165</v>
      </c>
      <c r="AT206" s="141" t="s">
        <v>160</v>
      </c>
      <c r="AU206" s="141" t="s">
        <v>90</v>
      </c>
      <c r="AY206" s="15" t="s">
        <v>158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88</v>
      </c>
      <c r="BK206" s="142">
        <f>ROUND(I206*H206,2)</f>
        <v>0</v>
      </c>
      <c r="BL206" s="15" t="s">
        <v>165</v>
      </c>
      <c r="BM206" s="141" t="s">
        <v>263</v>
      </c>
    </row>
    <row r="207" spans="2:65" s="12" customFormat="1">
      <c r="B207" s="143"/>
      <c r="D207" s="144" t="s">
        <v>167</v>
      </c>
      <c r="E207" s="145" t="s">
        <v>1</v>
      </c>
      <c r="F207" s="146" t="s">
        <v>264</v>
      </c>
      <c r="H207" s="147">
        <v>0.875</v>
      </c>
      <c r="I207" s="148"/>
      <c r="L207" s="143"/>
      <c r="M207" s="149"/>
      <c r="T207" s="150"/>
      <c r="AT207" s="145" t="s">
        <v>167</v>
      </c>
      <c r="AU207" s="145" t="s">
        <v>90</v>
      </c>
      <c r="AV207" s="12" t="s">
        <v>90</v>
      </c>
      <c r="AW207" s="12" t="s">
        <v>34</v>
      </c>
      <c r="AX207" s="12" t="s">
        <v>80</v>
      </c>
      <c r="AY207" s="145" t="s">
        <v>158</v>
      </c>
    </row>
    <row r="208" spans="2:65" s="12" customFormat="1">
      <c r="B208" s="143"/>
      <c r="D208" s="144" t="s">
        <v>167</v>
      </c>
      <c r="E208" s="145" t="s">
        <v>1</v>
      </c>
      <c r="F208" s="146" t="s">
        <v>265</v>
      </c>
      <c r="H208" s="147">
        <v>2.09</v>
      </c>
      <c r="I208" s="148"/>
      <c r="L208" s="143"/>
      <c r="M208" s="149"/>
      <c r="T208" s="150"/>
      <c r="AT208" s="145" t="s">
        <v>167</v>
      </c>
      <c r="AU208" s="145" t="s">
        <v>90</v>
      </c>
      <c r="AV208" s="12" t="s">
        <v>90</v>
      </c>
      <c r="AW208" s="12" t="s">
        <v>34</v>
      </c>
      <c r="AX208" s="12" t="s">
        <v>80</v>
      </c>
      <c r="AY208" s="145" t="s">
        <v>158</v>
      </c>
    </row>
    <row r="209" spans="2:65" s="13" customFormat="1">
      <c r="B209" s="151"/>
      <c r="D209" s="144" t="s">
        <v>167</v>
      </c>
      <c r="E209" s="152" t="s">
        <v>1</v>
      </c>
      <c r="F209" s="153" t="s">
        <v>171</v>
      </c>
      <c r="H209" s="154">
        <v>2.9649999999999999</v>
      </c>
      <c r="I209" s="155"/>
      <c r="L209" s="151"/>
      <c r="M209" s="156"/>
      <c r="T209" s="157"/>
      <c r="AT209" s="152" t="s">
        <v>167</v>
      </c>
      <c r="AU209" s="152" t="s">
        <v>90</v>
      </c>
      <c r="AV209" s="13" t="s">
        <v>165</v>
      </c>
      <c r="AW209" s="13" t="s">
        <v>34</v>
      </c>
      <c r="AX209" s="13" t="s">
        <v>88</v>
      </c>
      <c r="AY209" s="152" t="s">
        <v>158</v>
      </c>
    </row>
    <row r="210" spans="2:65" s="1" customFormat="1" ht="16.5" customHeight="1">
      <c r="B210" s="30"/>
      <c r="C210" s="130" t="s">
        <v>266</v>
      </c>
      <c r="D210" s="130" t="s">
        <v>160</v>
      </c>
      <c r="E210" s="131" t="s">
        <v>267</v>
      </c>
      <c r="F210" s="132" t="s">
        <v>268</v>
      </c>
      <c r="G210" s="133" t="s">
        <v>207</v>
      </c>
      <c r="H210" s="134">
        <v>7.55</v>
      </c>
      <c r="I210" s="135"/>
      <c r="J210" s="136">
        <f>ROUND(I210*H210,2)</f>
        <v>0</v>
      </c>
      <c r="K210" s="132" t="s">
        <v>164</v>
      </c>
      <c r="L210" s="30"/>
      <c r="M210" s="137" t="s">
        <v>1</v>
      </c>
      <c r="N210" s="138" t="s">
        <v>45</v>
      </c>
      <c r="P210" s="139">
        <f>O210*H210</f>
        <v>0</v>
      </c>
      <c r="Q210" s="139">
        <v>2.64E-3</v>
      </c>
      <c r="R210" s="139">
        <f>Q210*H210</f>
        <v>1.9931999999999998E-2</v>
      </c>
      <c r="S210" s="139">
        <v>0</v>
      </c>
      <c r="T210" s="140">
        <f>S210*H210</f>
        <v>0</v>
      </c>
      <c r="AR210" s="141" t="s">
        <v>165</v>
      </c>
      <c r="AT210" s="141" t="s">
        <v>160</v>
      </c>
      <c r="AU210" s="141" t="s">
        <v>90</v>
      </c>
      <c r="AY210" s="15" t="s">
        <v>158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88</v>
      </c>
      <c r="BK210" s="142">
        <f>ROUND(I210*H210,2)</f>
        <v>0</v>
      </c>
      <c r="BL210" s="15" t="s">
        <v>165</v>
      </c>
      <c r="BM210" s="141" t="s">
        <v>269</v>
      </c>
    </row>
    <row r="211" spans="2:65" s="12" customFormat="1">
      <c r="B211" s="143"/>
      <c r="D211" s="144" t="s">
        <v>167</v>
      </c>
      <c r="E211" s="145" t="s">
        <v>1</v>
      </c>
      <c r="F211" s="146" t="s">
        <v>270</v>
      </c>
      <c r="H211" s="147">
        <v>1.8</v>
      </c>
      <c r="I211" s="148"/>
      <c r="L211" s="143"/>
      <c r="M211" s="149"/>
      <c r="T211" s="150"/>
      <c r="AT211" s="145" t="s">
        <v>167</v>
      </c>
      <c r="AU211" s="145" t="s">
        <v>90</v>
      </c>
      <c r="AV211" s="12" t="s">
        <v>90</v>
      </c>
      <c r="AW211" s="12" t="s">
        <v>34</v>
      </c>
      <c r="AX211" s="12" t="s">
        <v>80</v>
      </c>
      <c r="AY211" s="145" t="s">
        <v>158</v>
      </c>
    </row>
    <row r="212" spans="2:65" s="12" customFormat="1">
      <c r="B212" s="143"/>
      <c r="D212" s="144" t="s">
        <v>167</v>
      </c>
      <c r="E212" s="145" t="s">
        <v>1</v>
      </c>
      <c r="F212" s="146" t="s">
        <v>271</v>
      </c>
      <c r="H212" s="147">
        <v>5.75</v>
      </c>
      <c r="I212" s="148"/>
      <c r="L212" s="143"/>
      <c r="M212" s="149"/>
      <c r="T212" s="150"/>
      <c r="AT212" s="145" t="s">
        <v>167</v>
      </c>
      <c r="AU212" s="145" t="s">
        <v>90</v>
      </c>
      <c r="AV212" s="12" t="s">
        <v>90</v>
      </c>
      <c r="AW212" s="12" t="s">
        <v>34</v>
      </c>
      <c r="AX212" s="12" t="s">
        <v>80</v>
      </c>
      <c r="AY212" s="145" t="s">
        <v>158</v>
      </c>
    </row>
    <row r="213" spans="2:65" s="13" customFormat="1">
      <c r="B213" s="151"/>
      <c r="D213" s="144" t="s">
        <v>167</v>
      </c>
      <c r="E213" s="152" t="s">
        <v>1</v>
      </c>
      <c r="F213" s="153" t="s">
        <v>171</v>
      </c>
      <c r="H213" s="154">
        <v>7.55</v>
      </c>
      <c r="I213" s="155"/>
      <c r="L213" s="151"/>
      <c r="M213" s="156"/>
      <c r="T213" s="157"/>
      <c r="AT213" s="152" t="s">
        <v>167</v>
      </c>
      <c r="AU213" s="152" t="s">
        <v>90</v>
      </c>
      <c r="AV213" s="13" t="s">
        <v>165</v>
      </c>
      <c r="AW213" s="13" t="s">
        <v>34</v>
      </c>
      <c r="AX213" s="13" t="s">
        <v>88</v>
      </c>
      <c r="AY213" s="152" t="s">
        <v>158</v>
      </c>
    </row>
    <row r="214" spans="2:65" s="1" customFormat="1" ht="16.5" customHeight="1">
      <c r="B214" s="30"/>
      <c r="C214" s="130" t="s">
        <v>7</v>
      </c>
      <c r="D214" s="130" t="s">
        <v>160</v>
      </c>
      <c r="E214" s="131" t="s">
        <v>272</v>
      </c>
      <c r="F214" s="132" t="s">
        <v>273</v>
      </c>
      <c r="G214" s="133" t="s">
        <v>207</v>
      </c>
      <c r="H214" s="134">
        <v>7.55</v>
      </c>
      <c r="I214" s="135"/>
      <c r="J214" s="136">
        <f>ROUND(I214*H214,2)</f>
        <v>0</v>
      </c>
      <c r="K214" s="132" t="s">
        <v>164</v>
      </c>
      <c r="L214" s="30"/>
      <c r="M214" s="137" t="s">
        <v>1</v>
      </c>
      <c r="N214" s="138" t="s">
        <v>45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165</v>
      </c>
      <c r="AT214" s="141" t="s">
        <v>160</v>
      </c>
      <c r="AU214" s="141" t="s">
        <v>90</v>
      </c>
      <c r="AY214" s="15" t="s">
        <v>158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88</v>
      </c>
      <c r="BK214" s="142">
        <f>ROUND(I214*H214,2)</f>
        <v>0</v>
      </c>
      <c r="BL214" s="15" t="s">
        <v>165</v>
      </c>
      <c r="BM214" s="141" t="s">
        <v>274</v>
      </c>
    </row>
    <row r="215" spans="2:65" s="12" customFormat="1">
      <c r="B215" s="143"/>
      <c r="D215" s="144" t="s">
        <v>167</v>
      </c>
      <c r="E215" s="145" t="s">
        <v>1</v>
      </c>
      <c r="F215" s="146" t="s">
        <v>270</v>
      </c>
      <c r="H215" s="147">
        <v>1.8</v>
      </c>
      <c r="I215" s="148"/>
      <c r="L215" s="143"/>
      <c r="M215" s="149"/>
      <c r="T215" s="150"/>
      <c r="AT215" s="145" t="s">
        <v>167</v>
      </c>
      <c r="AU215" s="145" t="s">
        <v>90</v>
      </c>
      <c r="AV215" s="12" t="s">
        <v>90</v>
      </c>
      <c r="AW215" s="12" t="s">
        <v>34</v>
      </c>
      <c r="AX215" s="12" t="s">
        <v>80</v>
      </c>
      <c r="AY215" s="145" t="s">
        <v>158</v>
      </c>
    </row>
    <row r="216" spans="2:65" s="12" customFormat="1">
      <c r="B216" s="143"/>
      <c r="D216" s="144" t="s">
        <v>167</v>
      </c>
      <c r="E216" s="145" t="s">
        <v>1</v>
      </c>
      <c r="F216" s="146" t="s">
        <v>271</v>
      </c>
      <c r="H216" s="147">
        <v>5.75</v>
      </c>
      <c r="I216" s="148"/>
      <c r="L216" s="143"/>
      <c r="M216" s="149"/>
      <c r="T216" s="150"/>
      <c r="AT216" s="145" t="s">
        <v>167</v>
      </c>
      <c r="AU216" s="145" t="s">
        <v>90</v>
      </c>
      <c r="AV216" s="12" t="s">
        <v>90</v>
      </c>
      <c r="AW216" s="12" t="s">
        <v>34</v>
      </c>
      <c r="AX216" s="12" t="s">
        <v>80</v>
      </c>
      <c r="AY216" s="145" t="s">
        <v>158</v>
      </c>
    </row>
    <row r="217" spans="2:65" s="13" customFormat="1">
      <c r="B217" s="151"/>
      <c r="D217" s="144" t="s">
        <v>167</v>
      </c>
      <c r="E217" s="152" t="s">
        <v>1</v>
      </c>
      <c r="F217" s="153" t="s">
        <v>171</v>
      </c>
      <c r="H217" s="154">
        <v>7.55</v>
      </c>
      <c r="I217" s="155"/>
      <c r="L217" s="151"/>
      <c r="M217" s="156"/>
      <c r="T217" s="157"/>
      <c r="AT217" s="152" t="s">
        <v>167</v>
      </c>
      <c r="AU217" s="152" t="s">
        <v>90</v>
      </c>
      <c r="AV217" s="13" t="s">
        <v>165</v>
      </c>
      <c r="AW217" s="13" t="s">
        <v>34</v>
      </c>
      <c r="AX217" s="13" t="s">
        <v>88</v>
      </c>
      <c r="AY217" s="152" t="s">
        <v>158</v>
      </c>
    </row>
    <row r="218" spans="2:65" s="1" customFormat="1" ht="16.5" customHeight="1">
      <c r="B218" s="30"/>
      <c r="C218" s="130" t="s">
        <v>275</v>
      </c>
      <c r="D218" s="130" t="s">
        <v>160</v>
      </c>
      <c r="E218" s="131" t="s">
        <v>276</v>
      </c>
      <c r="F218" s="132" t="s">
        <v>277</v>
      </c>
      <c r="G218" s="133" t="s">
        <v>239</v>
      </c>
      <c r="H218" s="134">
        <v>0.17399999999999999</v>
      </c>
      <c r="I218" s="135"/>
      <c r="J218" s="136">
        <f>ROUND(I218*H218,2)</f>
        <v>0</v>
      </c>
      <c r="K218" s="132" t="s">
        <v>164</v>
      </c>
      <c r="L218" s="30"/>
      <c r="M218" s="137" t="s">
        <v>1</v>
      </c>
      <c r="N218" s="138" t="s">
        <v>45</v>
      </c>
      <c r="P218" s="139">
        <f>O218*H218</f>
        <v>0</v>
      </c>
      <c r="Q218" s="139">
        <v>1.06277</v>
      </c>
      <c r="R218" s="139">
        <f>Q218*H218</f>
        <v>0.18492197999999999</v>
      </c>
      <c r="S218" s="139">
        <v>0</v>
      </c>
      <c r="T218" s="140">
        <f>S218*H218</f>
        <v>0</v>
      </c>
      <c r="AR218" s="141" t="s">
        <v>165</v>
      </c>
      <c r="AT218" s="141" t="s">
        <v>160</v>
      </c>
      <c r="AU218" s="141" t="s">
        <v>90</v>
      </c>
      <c r="AY218" s="15" t="s">
        <v>158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88</v>
      </c>
      <c r="BK218" s="142">
        <f>ROUND(I218*H218,2)</f>
        <v>0</v>
      </c>
      <c r="BL218" s="15" t="s">
        <v>165</v>
      </c>
      <c r="BM218" s="141" t="s">
        <v>278</v>
      </c>
    </row>
    <row r="219" spans="2:65" s="11" customFormat="1" ht="22.9" customHeight="1">
      <c r="B219" s="118"/>
      <c r="D219" s="119" t="s">
        <v>79</v>
      </c>
      <c r="E219" s="128" t="s">
        <v>175</v>
      </c>
      <c r="F219" s="128" t="s">
        <v>279</v>
      </c>
      <c r="I219" s="121"/>
      <c r="J219" s="129">
        <f>BK219</f>
        <v>0</v>
      </c>
      <c r="L219" s="118"/>
      <c r="M219" s="123"/>
      <c r="P219" s="124">
        <f>SUM(P220:P265)</f>
        <v>0</v>
      </c>
      <c r="R219" s="124">
        <f>SUM(R220:R265)</f>
        <v>32.065253860000006</v>
      </c>
      <c r="T219" s="125">
        <f>SUM(T220:T265)</f>
        <v>0</v>
      </c>
      <c r="AR219" s="119" t="s">
        <v>88</v>
      </c>
      <c r="AT219" s="126" t="s">
        <v>79</v>
      </c>
      <c r="AU219" s="126" t="s">
        <v>88</v>
      </c>
      <c r="AY219" s="119" t="s">
        <v>158</v>
      </c>
      <c r="BK219" s="127">
        <f>SUM(BK220:BK265)</f>
        <v>0</v>
      </c>
    </row>
    <row r="220" spans="2:65" s="1" customFormat="1" ht="33" customHeight="1">
      <c r="B220" s="30"/>
      <c r="C220" s="130" t="s">
        <v>280</v>
      </c>
      <c r="D220" s="130" t="s">
        <v>160</v>
      </c>
      <c r="E220" s="131" t="s">
        <v>281</v>
      </c>
      <c r="F220" s="132" t="s">
        <v>282</v>
      </c>
      <c r="G220" s="133" t="s">
        <v>207</v>
      </c>
      <c r="H220" s="134">
        <v>43.854999999999997</v>
      </c>
      <c r="I220" s="135"/>
      <c r="J220" s="136">
        <f>ROUND(I220*H220,2)</f>
        <v>0</v>
      </c>
      <c r="K220" s="132" t="s">
        <v>164</v>
      </c>
      <c r="L220" s="30"/>
      <c r="M220" s="137" t="s">
        <v>1</v>
      </c>
      <c r="N220" s="138" t="s">
        <v>45</v>
      </c>
      <c r="P220" s="139">
        <f>O220*H220</f>
        <v>0</v>
      </c>
      <c r="Q220" s="139">
        <v>0.34839999999999999</v>
      </c>
      <c r="R220" s="139">
        <f>Q220*H220</f>
        <v>15.279081999999999</v>
      </c>
      <c r="S220" s="139">
        <v>0</v>
      </c>
      <c r="T220" s="140">
        <f>S220*H220</f>
        <v>0</v>
      </c>
      <c r="AR220" s="141" t="s">
        <v>165</v>
      </c>
      <c r="AT220" s="141" t="s">
        <v>160</v>
      </c>
      <c r="AU220" s="141" t="s">
        <v>90</v>
      </c>
      <c r="AY220" s="15" t="s">
        <v>158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88</v>
      </c>
      <c r="BK220" s="142">
        <f>ROUND(I220*H220,2)</f>
        <v>0</v>
      </c>
      <c r="BL220" s="15" t="s">
        <v>165</v>
      </c>
      <c r="BM220" s="141" t="s">
        <v>283</v>
      </c>
    </row>
    <row r="221" spans="2:65" s="12" customFormat="1">
      <c r="B221" s="143"/>
      <c r="D221" s="144" t="s">
        <v>167</v>
      </c>
      <c r="E221" s="145" t="s">
        <v>1</v>
      </c>
      <c r="F221" s="146" t="s">
        <v>284</v>
      </c>
      <c r="H221" s="147">
        <v>33.6</v>
      </c>
      <c r="I221" s="148"/>
      <c r="L221" s="143"/>
      <c r="M221" s="149"/>
      <c r="T221" s="150"/>
      <c r="AT221" s="145" t="s">
        <v>167</v>
      </c>
      <c r="AU221" s="145" t="s">
        <v>90</v>
      </c>
      <c r="AV221" s="12" t="s">
        <v>90</v>
      </c>
      <c r="AW221" s="12" t="s">
        <v>34</v>
      </c>
      <c r="AX221" s="12" t="s">
        <v>80</v>
      </c>
      <c r="AY221" s="145" t="s">
        <v>158</v>
      </c>
    </row>
    <row r="222" spans="2:65" s="12" customFormat="1">
      <c r="B222" s="143"/>
      <c r="D222" s="144" t="s">
        <v>167</v>
      </c>
      <c r="E222" s="145" t="s">
        <v>1</v>
      </c>
      <c r="F222" s="146" t="s">
        <v>285</v>
      </c>
      <c r="H222" s="147">
        <v>3.22</v>
      </c>
      <c r="I222" s="148"/>
      <c r="L222" s="143"/>
      <c r="M222" s="149"/>
      <c r="T222" s="150"/>
      <c r="AT222" s="145" t="s">
        <v>167</v>
      </c>
      <c r="AU222" s="145" t="s">
        <v>90</v>
      </c>
      <c r="AV222" s="12" t="s">
        <v>90</v>
      </c>
      <c r="AW222" s="12" t="s">
        <v>34</v>
      </c>
      <c r="AX222" s="12" t="s">
        <v>80</v>
      </c>
      <c r="AY222" s="145" t="s">
        <v>158</v>
      </c>
    </row>
    <row r="223" spans="2:65" s="12" customFormat="1">
      <c r="B223" s="143"/>
      <c r="D223" s="144" t="s">
        <v>167</v>
      </c>
      <c r="E223" s="145" t="s">
        <v>1</v>
      </c>
      <c r="F223" s="146" t="s">
        <v>286</v>
      </c>
      <c r="H223" s="147">
        <v>2.415</v>
      </c>
      <c r="I223" s="148"/>
      <c r="L223" s="143"/>
      <c r="M223" s="149"/>
      <c r="T223" s="150"/>
      <c r="AT223" s="145" t="s">
        <v>167</v>
      </c>
      <c r="AU223" s="145" t="s">
        <v>90</v>
      </c>
      <c r="AV223" s="12" t="s">
        <v>90</v>
      </c>
      <c r="AW223" s="12" t="s">
        <v>34</v>
      </c>
      <c r="AX223" s="12" t="s">
        <v>80</v>
      </c>
      <c r="AY223" s="145" t="s">
        <v>158</v>
      </c>
    </row>
    <row r="224" spans="2:65" s="12" customFormat="1">
      <c r="B224" s="143"/>
      <c r="D224" s="144" t="s">
        <v>167</v>
      </c>
      <c r="E224" s="145" t="s">
        <v>1</v>
      </c>
      <c r="F224" s="146" t="s">
        <v>287</v>
      </c>
      <c r="H224" s="147">
        <v>2.31</v>
      </c>
      <c r="I224" s="148"/>
      <c r="L224" s="143"/>
      <c r="M224" s="149"/>
      <c r="T224" s="150"/>
      <c r="AT224" s="145" t="s">
        <v>167</v>
      </c>
      <c r="AU224" s="145" t="s">
        <v>90</v>
      </c>
      <c r="AV224" s="12" t="s">
        <v>90</v>
      </c>
      <c r="AW224" s="12" t="s">
        <v>34</v>
      </c>
      <c r="AX224" s="12" t="s">
        <v>80</v>
      </c>
      <c r="AY224" s="145" t="s">
        <v>158</v>
      </c>
    </row>
    <row r="225" spans="2:65" s="12" customFormat="1">
      <c r="B225" s="143"/>
      <c r="D225" s="144" t="s">
        <v>167</v>
      </c>
      <c r="E225" s="145" t="s">
        <v>1</v>
      </c>
      <c r="F225" s="146" t="s">
        <v>288</v>
      </c>
      <c r="H225" s="147">
        <v>2.31</v>
      </c>
      <c r="I225" s="148"/>
      <c r="L225" s="143"/>
      <c r="M225" s="149"/>
      <c r="T225" s="150"/>
      <c r="AT225" s="145" t="s">
        <v>167</v>
      </c>
      <c r="AU225" s="145" t="s">
        <v>90</v>
      </c>
      <c r="AV225" s="12" t="s">
        <v>90</v>
      </c>
      <c r="AW225" s="12" t="s">
        <v>34</v>
      </c>
      <c r="AX225" s="12" t="s">
        <v>80</v>
      </c>
      <c r="AY225" s="145" t="s">
        <v>158</v>
      </c>
    </row>
    <row r="226" spans="2:65" s="13" customFormat="1">
      <c r="B226" s="151"/>
      <c r="D226" s="144" t="s">
        <v>167</v>
      </c>
      <c r="E226" s="152" t="s">
        <v>1</v>
      </c>
      <c r="F226" s="153" t="s">
        <v>171</v>
      </c>
      <c r="H226" s="154">
        <v>43.854999999999997</v>
      </c>
      <c r="I226" s="155"/>
      <c r="L226" s="151"/>
      <c r="M226" s="156"/>
      <c r="T226" s="157"/>
      <c r="AT226" s="152" t="s">
        <v>167</v>
      </c>
      <c r="AU226" s="152" t="s">
        <v>90</v>
      </c>
      <c r="AV226" s="13" t="s">
        <v>165</v>
      </c>
      <c r="AW226" s="13" t="s">
        <v>34</v>
      </c>
      <c r="AX226" s="13" t="s">
        <v>88</v>
      </c>
      <c r="AY226" s="152" t="s">
        <v>158</v>
      </c>
    </row>
    <row r="227" spans="2:65" s="1" customFormat="1" ht="24.2" customHeight="1">
      <c r="B227" s="30"/>
      <c r="C227" s="130" t="s">
        <v>289</v>
      </c>
      <c r="D227" s="130" t="s">
        <v>160</v>
      </c>
      <c r="E227" s="131" t="s">
        <v>290</v>
      </c>
      <c r="F227" s="132" t="s">
        <v>291</v>
      </c>
      <c r="G227" s="133" t="s">
        <v>207</v>
      </c>
      <c r="H227" s="134">
        <v>8.32</v>
      </c>
      <c r="I227" s="135"/>
      <c r="J227" s="136">
        <f>ROUND(I227*H227,2)</f>
        <v>0</v>
      </c>
      <c r="K227" s="132" t="s">
        <v>164</v>
      </c>
      <c r="L227" s="30"/>
      <c r="M227" s="137" t="s">
        <v>1</v>
      </c>
      <c r="N227" s="138" t="s">
        <v>45</v>
      </c>
      <c r="P227" s="139">
        <f>O227*H227</f>
        <v>0</v>
      </c>
      <c r="Q227" s="139">
        <v>0.33255000000000001</v>
      </c>
      <c r="R227" s="139">
        <f>Q227*H227</f>
        <v>2.7668160000000004</v>
      </c>
      <c r="S227" s="139">
        <v>0</v>
      </c>
      <c r="T227" s="140">
        <f>S227*H227</f>
        <v>0</v>
      </c>
      <c r="AR227" s="141" t="s">
        <v>165</v>
      </c>
      <c r="AT227" s="141" t="s">
        <v>160</v>
      </c>
      <c r="AU227" s="141" t="s">
        <v>90</v>
      </c>
      <c r="AY227" s="15" t="s">
        <v>158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5" t="s">
        <v>88</v>
      </c>
      <c r="BK227" s="142">
        <f>ROUND(I227*H227,2)</f>
        <v>0</v>
      </c>
      <c r="BL227" s="15" t="s">
        <v>165</v>
      </c>
      <c r="BM227" s="141" t="s">
        <v>292</v>
      </c>
    </row>
    <row r="228" spans="2:65" s="12" customFormat="1">
      <c r="B228" s="143"/>
      <c r="D228" s="144" t="s">
        <v>167</v>
      </c>
      <c r="E228" s="145" t="s">
        <v>1</v>
      </c>
      <c r="F228" s="146" t="s">
        <v>293</v>
      </c>
      <c r="H228" s="147">
        <v>8.32</v>
      </c>
      <c r="I228" s="148"/>
      <c r="L228" s="143"/>
      <c r="M228" s="149"/>
      <c r="T228" s="150"/>
      <c r="AT228" s="145" t="s">
        <v>167</v>
      </c>
      <c r="AU228" s="145" t="s">
        <v>90</v>
      </c>
      <c r="AV228" s="12" t="s">
        <v>90</v>
      </c>
      <c r="AW228" s="12" t="s">
        <v>34</v>
      </c>
      <c r="AX228" s="12" t="s">
        <v>80</v>
      </c>
      <c r="AY228" s="145" t="s">
        <v>158</v>
      </c>
    </row>
    <row r="229" spans="2:65" s="13" customFormat="1">
      <c r="B229" s="151"/>
      <c r="D229" s="144" t="s">
        <v>167</v>
      </c>
      <c r="E229" s="152" t="s">
        <v>1</v>
      </c>
      <c r="F229" s="153" t="s">
        <v>171</v>
      </c>
      <c r="H229" s="154">
        <v>8.32</v>
      </c>
      <c r="I229" s="155"/>
      <c r="L229" s="151"/>
      <c r="M229" s="156"/>
      <c r="T229" s="157"/>
      <c r="AT229" s="152" t="s">
        <v>167</v>
      </c>
      <c r="AU229" s="152" t="s">
        <v>90</v>
      </c>
      <c r="AV229" s="13" t="s">
        <v>165</v>
      </c>
      <c r="AW229" s="13" t="s">
        <v>34</v>
      </c>
      <c r="AX229" s="13" t="s">
        <v>88</v>
      </c>
      <c r="AY229" s="152" t="s">
        <v>158</v>
      </c>
    </row>
    <row r="230" spans="2:65" s="1" customFormat="1" ht="24.2" customHeight="1">
      <c r="B230" s="30"/>
      <c r="C230" s="130" t="s">
        <v>294</v>
      </c>
      <c r="D230" s="130" t="s">
        <v>160</v>
      </c>
      <c r="E230" s="131" t="s">
        <v>295</v>
      </c>
      <c r="F230" s="132" t="s">
        <v>296</v>
      </c>
      <c r="G230" s="133" t="s">
        <v>297</v>
      </c>
      <c r="H230" s="134">
        <v>3.28</v>
      </c>
      <c r="I230" s="135"/>
      <c r="J230" s="136">
        <f>ROUND(I230*H230,2)</f>
        <v>0</v>
      </c>
      <c r="K230" s="132" t="s">
        <v>164</v>
      </c>
      <c r="L230" s="30"/>
      <c r="M230" s="137" t="s">
        <v>1</v>
      </c>
      <c r="N230" s="138" t="s">
        <v>45</v>
      </c>
      <c r="P230" s="139">
        <f>O230*H230</f>
        <v>0</v>
      </c>
      <c r="Q230" s="139">
        <v>2.3529999999999999E-2</v>
      </c>
      <c r="R230" s="139">
        <f>Q230*H230</f>
        <v>7.7178399999999994E-2</v>
      </c>
      <c r="S230" s="139">
        <v>0</v>
      </c>
      <c r="T230" s="140">
        <f>S230*H230</f>
        <v>0</v>
      </c>
      <c r="AR230" s="141" t="s">
        <v>165</v>
      </c>
      <c r="AT230" s="141" t="s">
        <v>160</v>
      </c>
      <c r="AU230" s="141" t="s">
        <v>90</v>
      </c>
      <c r="AY230" s="15" t="s">
        <v>158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5" t="s">
        <v>88</v>
      </c>
      <c r="BK230" s="142">
        <f>ROUND(I230*H230,2)</f>
        <v>0</v>
      </c>
      <c r="BL230" s="15" t="s">
        <v>165</v>
      </c>
      <c r="BM230" s="141" t="s">
        <v>298</v>
      </c>
    </row>
    <row r="231" spans="2:65" s="1" customFormat="1" ht="44.25" customHeight="1">
      <c r="B231" s="30"/>
      <c r="C231" s="130" t="s">
        <v>299</v>
      </c>
      <c r="D231" s="130" t="s">
        <v>160</v>
      </c>
      <c r="E231" s="131" t="s">
        <v>300</v>
      </c>
      <c r="F231" s="132" t="s">
        <v>301</v>
      </c>
      <c r="G231" s="133" t="s">
        <v>207</v>
      </c>
      <c r="H231" s="134">
        <v>33.6</v>
      </c>
      <c r="I231" s="135"/>
      <c r="J231" s="136">
        <f>ROUND(I231*H231,2)</f>
        <v>0</v>
      </c>
      <c r="K231" s="132" t="s">
        <v>164</v>
      </c>
      <c r="L231" s="30"/>
      <c r="M231" s="137" t="s">
        <v>1</v>
      </c>
      <c r="N231" s="138" t="s">
        <v>45</v>
      </c>
      <c r="P231" s="139">
        <f>O231*H231</f>
        <v>0</v>
      </c>
      <c r="Q231" s="139">
        <v>0.20759</v>
      </c>
      <c r="R231" s="139">
        <f>Q231*H231</f>
        <v>6.9750240000000003</v>
      </c>
      <c r="S231" s="139">
        <v>0</v>
      </c>
      <c r="T231" s="140">
        <f>S231*H231</f>
        <v>0</v>
      </c>
      <c r="AR231" s="141" t="s">
        <v>165</v>
      </c>
      <c r="AT231" s="141" t="s">
        <v>160</v>
      </c>
      <c r="AU231" s="141" t="s">
        <v>90</v>
      </c>
      <c r="AY231" s="15" t="s">
        <v>158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5" t="s">
        <v>88</v>
      </c>
      <c r="BK231" s="142">
        <f>ROUND(I231*H231,2)</f>
        <v>0</v>
      </c>
      <c r="BL231" s="15" t="s">
        <v>165</v>
      </c>
      <c r="BM231" s="141" t="s">
        <v>302</v>
      </c>
    </row>
    <row r="232" spans="2:65" s="12" customFormat="1">
      <c r="B232" s="143"/>
      <c r="D232" s="144" t="s">
        <v>167</v>
      </c>
      <c r="F232" s="146" t="s">
        <v>303</v>
      </c>
      <c r="H232" s="147">
        <v>33.6</v>
      </c>
      <c r="I232" s="148"/>
      <c r="L232" s="143"/>
      <c r="M232" s="149"/>
      <c r="T232" s="150"/>
      <c r="AT232" s="145" t="s">
        <v>167</v>
      </c>
      <c r="AU232" s="145" t="s">
        <v>90</v>
      </c>
      <c r="AV232" s="12" t="s">
        <v>90</v>
      </c>
      <c r="AW232" s="12" t="s">
        <v>4</v>
      </c>
      <c r="AX232" s="12" t="s">
        <v>88</v>
      </c>
      <c r="AY232" s="145" t="s">
        <v>158</v>
      </c>
    </row>
    <row r="233" spans="2:65" s="1" customFormat="1" ht="24.2" customHeight="1">
      <c r="B233" s="30"/>
      <c r="C233" s="130" t="s">
        <v>304</v>
      </c>
      <c r="D233" s="130" t="s">
        <v>160</v>
      </c>
      <c r="E233" s="131" t="s">
        <v>305</v>
      </c>
      <c r="F233" s="132" t="s">
        <v>306</v>
      </c>
      <c r="G233" s="133" t="s">
        <v>307</v>
      </c>
      <c r="H233" s="134">
        <v>9</v>
      </c>
      <c r="I233" s="135"/>
      <c r="J233" s="136">
        <f>ROUND(I233*H233,2)</f>
        <v>0</v>
      </c>
      <c r="K233" s="132" t="s">
        <v>1</v>
      </c>
      <c r="L233" s="30"/>
      <c r="M233" s="137" t="s">
        <v>1</v>
      </c>
      <c r="N233" s="138" t="s">
        <v>45</v>
      </c>
      <c r="P233" s="139">
        <f>O233*H233</f>
        <v>0</v>
      </c>
      <c r="Q233" s="139">
        <v>4.9680000000000002E-2</v>
      </c>
      <c r="R233" s="139">
        <f>Q233*H233</f>
        <v>0.44712000000000002</v>
      </c>
      <c r="S233" s="139">
        <v>0</v>
      </c>
      <c r="T233" s="140">
        <f>S233*H233</f>
        <v>0</v>
      </c>
      <c r="AR233" s="141" t="s">
        <v>165</v>
      </c>
      <c r="AT233" s="141" t="s">
        <v>160</v>
      </c>
      <c r="AU233" s="141" t="s">
        <v>90</v>
      </c>
      <c r="AY233" s="15" t="s">
        <v>158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5" t="s">
        <v>88</v>
      </c>
      <c r="BK233" s="142">
        <f>ROUND(I233*H233,2)</f>
        <v>0</v>
      </c>
      <c r="BL233" s="15" t="s">
        <v>165</v>
      </c>
      <c r="BM233" s="141" t="s">
        <v>308</v>
      </c>
    </row>
    <row r="234" spans="2:65" s="1" customFormat="1" ht="24.2" customHeight="1">
      <c r="B234" s="30"/>
      <c r="C234" s="130" t="s">
        <v>309</v>
      </c>
      <c r="D234" s="130" t="s">
        <v>160</v>
      </c>
      <c r="E234" s="131" t="s">
        <v>310</v>
      </c>
      <c r="F234" s="132" t="s">
        <v>311</v>
      </c>
      <c r="G234" s="133" t="s">
        <v>307</v>
      </c>
      <c r="H234" s="134">
        <v>1</v>
      </c>
      <c r="I234" s="135"/>
      <c r="J234" s="136">
        <f>ROUND(I234*H234,2)</f>
        <v>0</v>
      </c>
      <c r="K234" s="132" t="s">
        <v>164</v>
      </c>
      <c r="L234" s="30"/>
      <c r="M234" s="137" t="s">
        <v>1</v>
      </c>
      <c r="N234" s="138" t="s">
        <v>45</v>
      </c>
      <c r="P234" s="139">
        <f>O234*H234</f>
        <v>0</v>
      </c>
      <c r="Q234" s="139">
        <v>3.3520000000000001E-2</v>
      </c>
      <c r="R234" s="139">
        <f>Q234*H234</f>
        <v>3.3520000000000001E-2</v>
      </c>
      <c r="S234" s="139">
        <v>0</v>
      </c>
      <c r="T234" s="140">
        <f>S234*H234</f>
        <v>0</v>
      </c>
      <c r="AR234" s="141" t="s">
        <v>165</v>
      </c>
      <c r="AT234" s="141" t="s">
        <v>160</v>
      </c>
      <c r="AU234" s="141" t="s">
        <v>90</v>
      </c>
      <c r="AY234" s="15" t="s">
        <v>158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5" t="s">
        <v>88</v>
      </c>
      <c r="BK234" s="142">
        <f>ROUND(I234*H234,2)</f>
        <v>0</v>
      </c>
      <c r="BL234" s="15" t="s">
        <v>165</v>
      </c>
      <c r="BM234" s="141" t="s">
        <v>312</v>
      </c>
    </row>
    <row r="235" spans="2:65" s="1" customFormat="1" ht="33" customHeight="1">
      <c r="B235" s="30"/>
      <c r="C235" s="130" t="s">
        <v>313</v>
      </c>
      <c r="D235" s="130" t="s">
        <v>160</v>
      </c>
      <c r="E235" s="131" t="s">
        <v>314</v>
      </c>
      <c r="F235" s="132" t="s">
        <v>315</v>
      </c>
      <c r="G235" s="133" t="s">
        <v>307</v>
      </c>
      <c r="H235" s="134">
        <v>5</v>
      </c>
      <c r="I235" s="135"/>
      <c r="J235" s="136">
        <f>ROUND(I235*H235,2)</f>
        <v>0</v>
      </c>
      <c r="K235" s="132" t="s">
        <v>164</v>
      </c>
      <c r="L235" s="30"/>
      <c r="M235" s="137" t="s">
        <v>1</v>
      </c>
      <c r="N235" s="138" t="s">
        <v>45</v>
      </c>
      <c r="P235" s="139">
        <f>O235*H235</f>
        <v>0</v>
      </c>
      <c r="Q235" s="139">
        <v>2.6280000000000001E-2</v>
      </c>
      <c r="R235" s="139">
        <f>Q235*H235</f>
        <v>0.13140000000000002</v>
      </c>
      <c r="S235" s="139">
        <v>0</v>
      </c>
      <c r="T235" s="140">
        <f>S235*H235</f>
        <v>0</v>
      </c>
      <c r="AR235" s="141" t="s">
        <v>165</v>
      </c>
      <c r="AT235" s="141" t="s">
        <v>160</v>
      </c>
      <c r="AU235" s="141" t="s">
        <v>90</v>
      </c>
      <c r="AY235" s="15" t="s">
        <v>158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5" t="s">
        <v>88</v>
      </c>
      <c r="BK235" s="142">
        <f>ROUND(I235*H235,2)</f>
        <v>0</v>
      </c>
      <c r="BL235" s="15" t="s">
        <v>165</v>
      </c>
      <c r="BM235" s="141" t="s">
        <v>316</v>
      </c>
    </row>
    <row r="236" spans="2:65" s="1" customFormat="1" ht="33" customHeight="1">
      <c r="B236" s="30"/>
      <c r="C236" s="130" t="s">
        <v>317</v>
      </c>
      <c r="D236" s="130" t="s">
        <v>160</v>
      </c>
      <c r="E236" s="131" t="s">
        <v>318</v>
      </c>
      <c r="F236" s="132" t="s">
        <v>319</v>
      </c>
      <c r="G236" s="133" t="s">
        <v>307</v>
      </c>
      <c r="H236" s="134">
        <v>1</v>
      </c>
      <c r="I236" s="135"/>
      <c r="J236" s="136">
        <f>ROUND(I236*H236,2)</f>
        <v>0</v>
      </c>
      <c r="K236" s="132" t="s">
        <v>164</v>
      </c>
      <c r="L236" s="30"/>
      <c r="M236" s="137" t="s">
        <v>1</v>
      </c>
      <c r="N236" s="138" t="s">
        <v>45</v>
      </c>
      <c r="P236" s="139">
        <f>O236*H236</f>
        <v>0</v>
      </c>
      <c r="Q236" s="139">
        <v>3.4279999999999998E-2</v>
      </c>
      <c r="R236" s="139">
        <f>Q236*H236</f>
        <v>3.4279999999999998E-2</v>
      </c>
      <c r="S236" s="139">
        <v>0</v>
      </c>
      <c r="T236" s="140">
        <f>S236*H236</f>
        <v>0</v>
      </c>
      <c r="AR236" s="141" t="s">
        <v>165</v>
      </c>
      <c r="AT236" s="141" t="s">
        <v>160</v>
      </c>
      <c r="AU236" s="141" t="s">
        <v>90</v>
      </c>
      <c r="AY236" s="15" t="s">
        <v>158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5" t="s">
        <v>88</v>
      </c>
      <c r="BK236" s="142">
        <f>ROUND(I236*H236,2)</f>
        <v>0</v>
      </c>
      <c r="BL236" s="15" t="s">
        <v>165</v>
      </c>
      <c r="BM236" s="141" t="s">
        <v>320</v>
      </c>
    </row>
    <row r="237" spans="2:65" s="1" customFormat="1" ht="33" customHeight="1">
      <c r="B237" s="30"/>
      <c r="C237" s="130" t="s">
        <v>321</v>
      </c>
      <c r="D237" s="130" t="s">
        <v>160</v>
      </c>
      <c r="E237" s="131" t="s">
        <v>322</v>
      </c>
      <c r="F237" s="132" t="s">
        <v>323</v>
      </c>
      <c r="G237" s="133" t="s">
        <v>239</v>
      </c>
      <c r="H237" s="134">
        <v>0.16700000000000001</v>
      </c>
      <c r="I237" s="135"/>
      <c r="J237" s="136">
        <f>ROUND(I237*H237,2)</f>
        <v>0</v>
      </c>
      <c r="K237" s="132" t="s">
        <v>164</v>
      </c>
      <c r="L237" s="30"/>
      <c r="M237" s="137" t="s">
        <v>1</v>
      </c>
      <c r="N237" s="138" t="s">
        <v>45</v>
      </c>
      <c r="P237" s="139">
        <f>O237*H237</f>
        <v>0</v>
      </c>
      <c r="Q237" s="139">
        <v>1.9539999999999998E-2</v>
      </c>
      <c r="R237" s="139">
        <f>Q237*H237</f>
        <v>3.2631800000000001E-3</v>
      </c>
      <c r="S237" s="139">
        <v>0</v>
      </c>
      <c r="T237" s="140">
        <f>S237*H237</f>
        <v>0</v>
      </c>
      <c r="AR237" s="141" t="s">
        <v>165</v>
      </c>
      <c r="AT237" s="141" t="s">
        <v>160</v>
      </c>
      <c r="AU237" s="141" t="s">
        <v>90</v>
      </c>
      <c r="AY237" s="15" t="s">
        <v>158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5" t="s">
        <v>88</v>
      </c>
      <c r="BK237" s="142">
        <f>ROUND(I237*H237,2)</f>
        <v>0</v>
      </c>
      <c r="BL237" s="15" t="s">
        <v>165</v>
      </c>
      <c r="BM237" s="141" t="s">
        <v>324</v>
      </c>
    </row>
    <row r="238" spans="2:65" s="12" customFormat="1">
      <c r="B238" s="143"/>
      <c r="D238" s="144" t="s">
        <v>167</v>
      </c>
      <c r="E238" s="145" t="s">
        <v>1</v>
      </c>
      <c r="F238" s="146" t="s">
        <v>325</v>
      </c>
      <c r="H238" s="147">
        <v>0.13300000000000001</v>
      </c>
      <c r="I238" s="148"/>
      <c r="L238" s="143"/>
      <c r="M238" s="149"/>
      <c r="T238" s="150"/>
      <c r="AT238" s="145" t="s">
        <v>167</v>
      </c>
      <c r="AU238" s="145" t="s">
        <v>90</v>
      </c>
      <c r="AV238" s="12" t="s">
        <v>90</v>
      </c>
      <c r="AW238" s="12" t="s">
        <v>34</v>
      </c>
      <c r="AX238" s="12" t="s">
        <v>80</v>
      </c>
      <c r="AY238" s="145" t="s">
        <v>158</v>
      </c>
    </row>
    <row r="239" spans="2:65" s="12" customFormat="1">
      <c r="B239" s="143"/>
      <c r="D239" s="144" t="s">
        <v>167</v>
      </c>
      <c r="E239" s="145" t="s">
        <v>1</v>
      </c>
      <c r="F239" s="146" t="s">
        <v>326</v>
      </c>
      <c r="H239" s="147">
        <v>3.4000000000000002E-2</v>
      </c>
      <c r="I239" s="148"/>
      <c r="L239" s="143"/>
      <c r="M239" s="149"/>
      <c r="T239" s="150"/>
      <c r="AT239" s="145" t="s">
        <v>167</v>
      </c>
      <c r="AU239" s="145" t="s">
        <v>90</v>
      </c>
      <c r="AV239" s="12" t="s">
        <v>90</v>
      </c>
      <c r="AW239" s="12" t="s">
        <v>34</v>
      </c>
      <c r="AX239" s="12" t="s">
        <v>80</v>
      </c>
      <c r="AY239" s="145" t="s">
        <v>158</v>
      </c>
    </row>
    <row r="240" spans="2:65" s="13" customFormat="1">
      <c r="B240" s="151"/>
      <c r="D240" s="144" t="s">
        <v>167</v>
      </c>
      <c r="E240" s="152" t="s">
        <v>1</v>
      </c>
      <c r="F240" s="153" t="s">
        <v>171</v>
      </c>
      <c r="H240" s="154">
        <v>0.16700000000000001</v>
      </c>
      <c r="I240" s="155"/>
      <c r="L240" s="151"/>
      <c r="M240" s="156"/>
      <c r="T240" s="157"/>
      <c r="AT240" s="152" t="s">
        <v>167</v>
      </c>
      <c r="AU240" s="152" t="s">
        <v>90</v>
      </c>
      <c r="AV240" s="13" t="s">
        <v>165</v>
      </c>
      <c r="AW240" s="13" t="s">
        <v>34</v>
      </c>
      <c r="AX240" s="13" t="s">
        <v>88</v>
      </c>
      <c r="AY240" s="152" t="s">
        <v>158</v>
      </c>
    </row>
    <row r="241" spans="2:65" s="1" customFormat="1" ht="24.2" customHeight="1">
      <c r="B241" s="30"/>
      <c r="C241" s="158" t="s">
        <v>327</v>
      </c>
      <c r="D241" s="158" t="s">
        <v>328</v>
      </c>
      <c r="E241" s="159" t="s">
        <v>329</v>
      </c>
      <c r="F241" s="160" t="s">
        <v>330</v>
      </c>
      <c r="G241" s="161" t="s">
        <v>239</v>
      </c>
      <c r="H241" s="162">
        <v>0.13300000000000001</v>
      </c>
      <c r="I241" s="163"/>
      <c r="J241" s="164">
        <f>ROUND(I241*H241,2)</f>
        <v>0</v>
      </c>
      <c r="K241" s="160" t="s">
        <v>164</v>
      </c>
      <c r="L241" s="165"/>
      <c r="M241" s="166" t="s">
        <v>1</v>
      </c>
      <c r="N241" s="167" t="s">
        <v>45</v>
      </c>
      <c r="P241" s="139">
        <f>O241*H241</f>
        <v>0</v>
      </c>
      <c r="Q241" s="139">
        <v>1</v>
      </c>
      <c r="R241" s="139">
        <f>Q241*H241</f>
        <v>0.13300000000000001</v>
      </c>
      <c r="S241" s="139">
        <v>0</v>
      </c>
      <c r="T241" s="140">
        <f>S241*H241</f>
        <v>0</v>
      </c>
      <c r="AR241" s="141" t="s">
        <v>204</v>
      </c>
      <c r="AT241" s="141" t="s">
        <v>328</v>
      </c>
      <c r="AU241" s="141" t="s">
        <v>90</v>
      </c>
      <c r="AY241" s="15" t="s">
        <v>158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5" t="s">
        <v>88</v>
      </c>
      <c r="BK241" s="142">
        <f>ROUND(I241*H241,2)</f>
        <v>0</v>
      </c>
      <c r="BL241" s="15" t="s">
        <v>165</v>
      </c>
      <c r="BM241" s="141" t="s">
        <v>331</v>
      </c>
    </row>
    <row r="242" spans="2:65" s="12" customFormat="1">
      <c r="B242" s="143"/>
      <c r="D242" s="144" t="s">
        <v>167</v>
      </c>
      <c r="E242" s="145" t="s">
        <v>1</v>
      </c>
      <c r="F242" s="146" t="s">
        <v>325</v>
      </c>
      <c r="H242" s="147">
        <v>0.13300000000000001</v>
      </c>
      <c r="I242" s="148"/>
      <c r="L242" s="143"/>
      <c r="M242" s="149"/>
      <c r="T242" s="150"/>
      <c r="AT242" s="145" t="s">
        <v>167</v>
      </c>
      <c r="AU242" s="145" t="s">
        <v>90</v>
      </c>
      <c r="AV242" s="12" t="s">
        <v>90</v>
      </c>
      <c r="AW242" s="12" t="s">
        <v>34</v>
      </c>
      <c r="AX242" s="12" t="s">
        <v>88</v>
      </c>
      <c r="AY242" s="145" t="s">
        <v>158</v>
      </c>
    </row>
    <row r="243" spans="2:65" s="1" customFormat="1" ht="24.2" customHeight="1">
      <c r="B243" s="30"/>
      <c r="C243" s="158" t="s">
        <v>332</v>
      </c>
      <c r="D243" s="158" t="s">
        <v>328</v>
      </c>
      <c r="E243" s="159" t="s">
        <v>333</v>
      </c>
      <c r="F243" s="160" t="s">
        <v>334</v>
      </c>
      <c r="G243" s="161" t="s">
        <v>239</v>
      </c>
      <c r="H243" s="162">
        <v>3.4000000000000002E-2</v>
      </c>
      <c r="I243" s="163"/>
      <c r="J243" s="164">
        <f>ROUND(I243*H243,2)</f>
        <v>0</v>
      </c>
      <c r="K243" s="160" t="s">
        <v>164</v>
      </c>
      <c r="L243" s="165"/>
      <c r="M243" s="166" t="s">
        <v>1</v>
      </c>
      <c r="N243" s="167" t="s">
        <v>45</v>
      </c>
      <c r="P243" s="139">
        <f>O243*H243</f>
        <v>0</v>
      </c>
      <c r="Q243" s="139">
        <v>1</v>
      </c>
      <c r="R243" s="139">
        <f>Q243*H243</f>
        <v>3.4000000000000002E-2</v>
      </c>
      <c r="S243" s="139">
        <v>0</v>
      </c>
      <c r="T243" s="140">
        <f>S243*H243</f>
        <v>0</v>
      </c>
      <c r="AR243" s="141" t="s">
        <v>204</v>
      </c>
      <c r="AT243" s="141" t="s">
        <v>328</v>
      </c>
      <c r="AU243" s="141" t="s">
        <v>90</v>
      </c>
      <c r="AY243" s="15" t="s">
        <v>158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5" t="s">
        <v>88</v>
      </c>
      <c r="BK243" s="142">
        <f>ROUND(I243*H243,2)</f>
        <v>0</v>
      </c>
      <c r="BL243" s="15" t="s">
        <v>165</v>
      </c>
      <c r="BM243" s="141" t="s">
        <v>335</v>
      </c>
    </row>
    <row r="244" spans="2:65" s="12" customFormat="1">
      <c r="B244" s="143"/>
      <c r="D244" s="144" t="s">
        <v>167</v>
      </c>
      <c r="E244" s="145" t="s">
        <v>1</v>
      </c>
      <c r="F244" s="146" t="s">
        <v>326</v>
      </c>
      <c r="H244" s="147">
        <v>3.4000000000000002E-2</v>
      </c>
      <c r="I244" s="148"/>
      <c r="L244" s="143"/>
      <c r="M244" s="149"/>
      <c r="T244" s="150"/>
      <c r="AT244" s="145" t="s">
        <v>167</v>
      </c>
      <c r="AU244" s="145" t="s">
        <v>90</v>
      </c>
      <c r="AV244" s="12" t="s">
        <v>90</v>
      </c>
      <c r="AW244" s="12" t="s">
        <v>34</v>
      </c>
      <c r="AX244" s="12" t="s">
        <v>88</v>
      </c>
      <c r="AY244" s="145" t="s">
        <v>158</v>
      </c>
    </row>
    <row r="245" spans="2:65" s="1" customFormat="1" ht="37.9" customHeight="1">
      <c r="B245" s="30"/>
      <c r="C245" s="130" t="s">
        <v>336</v>
      </c>
      <c r="D245" s="130" t="s">
        <v>160</v>
      </c>
      <c r="E245" s="131" t="s">
        <v>337</v>
      </c>
      <c r="F245" s="132" t="s">
        <v>338</v>
      </c>
      <c r="G245" s="133" t="s">
        <v>239</v>
      </c>
      <c r="H245" s="134">
        <v>0.221</v>
      </c>
      <c r="I245" s="135"/>
      <c r="J245" s="136">
        <f>ROUND(I245*H245,2)</f>
        <v>0</v>
      </c>
      <c r="K245" s="132" t="s">
        <v>164</v>
      </c>
      <c r="L245" s="30"/>
      <c r="M245" s="137" t="s">
        <v>1</v>
      </c>
      <c r="N245" s="138" t="s">
        <v>45</v>
      </c>
      <c r="P245" s="139">
        <f>O245*H245</f>
        <v>0</v>
      </c>
      <c r="Q245" s="139">
        <v>1.7090000000000001E-2</v>
      </c>
      <c r="R245" s="139">
        <f>Q245*H245</f>
        <v>3.7768900000000002E-3</v>
      </c>
      <c r="S245" s="139">
        <v>0</v>
      </c>
      <c r="T245" s="140">
        <f>S245*H245</f>
        <v>0</v>
      </c>
      <c r="AR245" s="141" t="s">
        <v>165</v>
      </c>
      <c r="AT245" s="141" t="s">
        <v>160</v>
      </c>
      <c r="AU245" s="141" t="s">
        <v>90</v>
      </c>
      <c r="AY245" s="15" t="s">
        <v>158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5" t="s">
        <v>88</v>
      </c>
      <c r="BK245" s="142">
        <f>ROUND(I245*H245,2)</f>
        <v>0</v>
      </c>
      <c r="BL245" s="15" t="s">
        <v>165</v>
      </c>
      <c r="BM245" s="141" t="s">
        <v>339</v>
      </c>
    </row>
    <row r="246" spans="2:65" s="12" customFormat="1">
      <c r="B246" s="143"/>
      <c r="D246" s="144" t="s">
        <v>167</v>
      </c>
      <c r="E246" s="145" t="s">
        <v>1</v>
      </c>
      <c r="F246" s="146" t="s">
        <v>340</v>
      </c>
      <c r="H246" s="147">
        <v>0.221</v>
      </c>
      <c r="I246" s="148"/>
      <c r="L246" s="143"/>
      <c r="M246" s="149"/>
      <c r="T246" s="150"/>
      <c r="AT246" s="145" t="s">
        <v>167</v>
      </c>
      <c r="AU246" s="145" t="s">
        <v>90</v>
      </c>
      <c r="AV246" s="12" t="s">
        <v>90</v>
      </c>
      <c r="AW246" s="12" t="s">
        <v>34</v>
      </c>
      <c r="AX246" s="12" t="s">
        <v>80</v>
      </c>
      <c r="AY246" s="145" t="s">
        <v>158</v>
      </c>
    </row>
    <row r="247" spans="2:65" s="13" customFormat="1">
      <c r="B247" s="151"/>
      <c r="D247" s="144" t="s">
        <v>167</v>
      </c>
      <c r="E247" s="152" t="s">
        <v>1</v>
      </c>
      <c r="F247" s="153" t="s">
        <v>171</v>
      </c>
      <c r="H247" s="154">
        <v>0.221</v>
      </c>
      <c r="I247" s="155"/>
      <c r="L247" s="151"/>
      <c r="M247" s="156"/>
      <c r="T247" s="157"/>
      <c r="AT247" s="152" t="s">
        <v>167</v>
      </c>
      <c r="AU247" s="152" t="s">
        <v>90</v>
      </c>
      <c r="AV247" s="13" t="s">
        <v>165</v>
      </c>
      <c r="AW247" s="13" t="s">
        <v>34</v>
      </c>
      <c r="AX247" s="13" t="s">
        <v>88</v>
      </c>
      <c r="AY247" s="152" t="s">
        <v>158</v>
      </c>
    </row>
    <row r="248" spans="2:65" s="1" customFormat="1" ht="24.2" customHeight="1">
      <c r="B248" s="30"/>
      <c r="C248" s="158" t="s">
        <v>341</v>
      </c>
      <c r="D248" s="158" t="s">
        <v>328</v>
      </c>
      <c r="E248" s="159" t="s">
        <v>342</v>
      </c>
      <c r="F248" s="160" t="s">
        <v>343</v>
      </c>
      <c r="G248" s="161" t="s">
        <v>239</v>
      </c>
      <c r="H248" s="162">
        <v>0.24299999999999999</v>
      </c>
      <c r="I248" s="163"/>
      <c r="J248" s="164">
        <f>ROUND(I248*H248,2)</f>
        <v>0</v>
      </c>
      <c r="K248" s="160" t="s">
        <v>164</v>
      </c>
      <c r="L248" s="165"/>
      <c r="M248" s="166" t="s">
        <v>1</v>
      </c>
      <c r="N248" s="167" t="s">
        <v>45</v>
      </c>
      <c r="P248" s="139">
        <f>O248*H248</f>
        <v>0</v>
      </c>
      <c r="Q248" s="139">
        <v>1</v>
      </c>
      <c r="R248" s="139">
        <f>Q248*H248</f>
        <v>0.24299999999999999</v>
      </c>
      <c r="S248" s="139">
        <v>0</v>
      </c>
      <c r="T248" s="140">
        <f>S248*H248</f>
        <v>0</v>
      </c>
      <c r="AR248" s="141" t="s">
        <v>204</v>
      </c>
      <c r="AT248" s="141" t="s">
        <v>328</v>
      </c>
      <c r="AU248" s="141" t="s">
        <v>90</v>
      </c>
      <c r="AY248" s="15" t="s">
        <v>158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5" t="s">
        <v>88</v>
      </c>
      <c r="BK248" s="142">
        <f>ROUND(I248*H248,2)</f>
        <v>0</v>
      </c>
      <c r="BL248" s="15" t="s">
        <v>165</v>
      </c>
      <c r="BM248" s="141" t="s">
        <v>344</v>
      </c>
    </row>
    <row r="249" spans="2:65" s="12" customFormat="1">
      <c r="B249" s="143"/>
      <c r="D249" s="144" t="s">
        <v>167</v>
      </c>
      <c r="F249" s="146" t="s">
        <v>345</v>
      </c>
      <c r="H249" s="147">
        <v>0.24299999999999999</v>
      </c>
      <c r="I249" s="148"/>
      <c r="L249" s="143"/>
      <c r="M249" s="149"/>
      <c r="T249" s="150"/>
      <c r="AT249" s="145" t="s">
        <v>167</v>
      </c>
      <c r="AU249" s="145" t="s">
        <v>90</v>
      </c>
      <c r="AV249" s="12" t="s">
        <v>90</v>
      </c>
      <c r="AW249" s="12" t="s">
        <v>4</v>
      </c>
      <c r="AX249" s="12" t="s">
        <v>88</v>
      </c>
      <c r="AY249" s="145" t="s">
        <v>158</v>
      </c>
    </row>
    <row r="250" spans="2:65" s="1" customFormat="1" ht="24.2" customHeight="1">
      <c r="B250" s="30"/>
      <c r="C250" s="130" t="s">
        <v>346</v>
      </c>
      <c r="D250" s="130" t="s">
        <v>160</v>
      </c>
      <c r="E250" s="131" t="s">
        <v>347</v>
      </c>
      <c r="F250" s="132" t="s">
        <v>348</v>
      </c>
      <c r="G250" s="133" t="s">
        <v>207</v>
      </c>
      <c r="H250" s="134">
        <v>46.417999999999999</v>
      </c>
      <c r="I250" s="135"/>
      <c r="J250" s="136">
        <f>ROUND(I250*H250,2)</f>
        <v>0</v>
      </c>
      <c r="K250" s="132" t="s">
        <v>164</v>
      </c>
      <c r="L250" s="30"/>
      <c r="M250" s="137" t="s">
        <v>1</v>
      </c>
      <c r="N250" s="138" t="s">
        <v>45</v>
      </c>
      <c r="P250" s="139">
        <f>O250*H250</f>
        <v>0</v>
      </c>
      <c r="Q250" s="139">
        <v>6.1719999999999997E-2</v>
      </c>
      <c r="R250" s="139">
        <f>Q250*H250</f>
        <v>2.8649189599999998</v>
      </c>
      <c r="S250" s="139">
        <v>0</v>
      </c>
      <c r="T250" s="140">
        <f>S250*H250</f>
        <v>0</v>
      </c>
      <c r="AR250" s="141" t="s">
        <v>165</v>
      </c>
      <c r="AT250" s="141" t="s">
        <v>160</v>
      </c>
      <c r="AU250" s="141" t="s">
        <v>90</v>
      </c>
      <c r="AY250" s="15" t="s">
        <v>158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5" t="s">
        <v>88</v>
      </c>
      <c r="BK250" s="142">
        <f>ROUND(I250*H250,2)</f>
        <v>0</v>
      </c>
      <c r="BL250" s="15" t="s">
        <v>165</v>
      </c>
      <c r="BM250" s="141" t="s">
        <v>349</v>
      </c>
    </row>
    <row r="251" spans="2:65" s="12" customFormat="1">
      <c r="B251" s="143"/>
      <c r="D251" s="144" t="s">
        <v>167</v>
      </c>
      <c r="E251" s="145" t="s">
        <v>1</v>
      </c>
      <c r="F251" s="146" t="s">
        <v>350</v>
      </c>
      <c r="H251" s="147">
        <v>46.417999999999999</v>
      </c>
      <c r="I251" s="148"/>
      <c r="L251" s="143"/>
      <c r="M251" s="149"/>
      <c r="T251" s="150"/>
      <c r="AT251" s="145" t="s">
        <v>167</v>
      </c>
      <c r="AU251" s="145" t="s">
        <v>90</v>
      </c>
      <c r="AV251" s="12" t="s">
        <v>90</v>
      </c>
      <c r="AW251" s="12" t="s">
        <v>34</v>
      </c>
      <c r="AX251" s="12" t="s">
        <v>80</v>
      </c>
      <c r="AY251" s="145" t="s">
        <v>158</v>
      </c>
    </row>
    <row r="252" spans="2:65" s="13" customFormat="1">
      <c r="B252" s="151"/>
      <c r="D252" s="144" t="s">
        <v>167</v>
      </c>
      <c r="E252" s="152" t="s">
        <v>1</v>
      </c>
      <c r="F252" s="153" t="s">
        <v>171</v>
      </c>
      <c r="H252" s="154">
        <v>46.417999999999999</v>
      </c>
      <c r="I252" s="155"/>
      <c r="L252" s="151"/>
      <c r="M252" s="156"/>
      <c r="T252" s="157"/>
      <c r="AT252" s="152" t="s">
        <v>167</v>
      </c>
      <c r="AU252" s="152" t="s">
        <v>90</v>
      </c>
      <c r="AV252" s="13" t="s">
        <v>165</v>
      </c>
      <c r="AW252" s="13" t="s">
        <v>34</v>
      </c>
      <c r="AX252" s="13" t="s">
        <v>88</v>
      </c>
      <c r="AY252" s="152" t="s">
        <v>158</v>
      </c>
    </row>
    <row r="253" spans="2:65" s="1" customFormat="1" ht="24.2" customHeight="1">
      <c r="B253" s="30"/>
      <c r="C253" s="130" t="s">
        <v>351</v>
      </c>
      <c r="D253" s="130" t="s">
        <v>160</v>
      </c>
      <c r="E253" s="131" t="s">
        <v>352</v>
      </c>
      <c r="F253" s="132" t="s">
        <v>353</v>
      </c>
      <c r="G253" s="133" t="s">
        <v>207</v>
      </c>
      <c r="H253" s="134">
        <v>27.323</v>
      </c>
      <c r="I253" s="135"/>
      <c r="J253" s="136">
        <f>ROUND(I253*H253,2)</f>
        <v>0</v>
      </c>
      <c r="K253" s="132" t="s">
        <v>164</v>
      </c>
      <c r="L253" s="30"/>
      <c r="M253" s="137" t="s">
        <v>1</v>
      </c>
      <c r="N253" s="138" t="s">
        <v>45</v>
      </c>
      <c r="P253" s="139">
        <f>O253*H253</f>
        <v>0</v>
      </c>
      <c r="Q253" s="139">
        <v>7.9210000000000003E-2</v>
      </c>
      <c r="R253" s="139">
        <f>Q253*H253</f>
        <v>2.16425483</v>
      </c>
      <c r="S253" s="139">
        <v>0</v>
      </c>
      <c r="T253" s="140">
        <f>S253*H253</f>
        <v>0</v>
      </c>
      <c r="AR253" s="141" t="s">
        <v>165</v>
      </c>
      <c r="AT253" s="141" t="s">
        <v>160</v>
      </c>
      <c r="AU253" s="141" t="s">
        <v>90</v>
      </c>
      <c r="AY253" s="15" t="s">
        <v>158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5" t="s">
        <v>88</v>
      </c>
      <c r="BK253" s="142">
        <f>ROUND(I253*H253,2)</f>
        <v>0</v>
      </c>
      <c r="BL253" s="15" t="s">
        <v>165</v>
      </c>
      <c r="BM253" s="141" t="s">
        <v>354</v>
      </c>
    </row>
    <row r="254" spans="2:65" s="12" customFormat="1">
      <c r="B254" s="143"/>
      <c r="D254" s="144" t="s">
        <v>167</v>
      </c>
      <c r="E254" s="145" t="s">
        <v>1</v>
      </c>
      <c r="F254" s="146" t="s">
        <v>355</v>
      </c>
      <c r="H254" s="147">
        <v>27.323</v>
      </c>
      <c r="I254" s="148"/>
      <c r="L254" s="143"/>
      <c r="M254" s="149"/>
      <c r="T254" s="150"/>
      <c r="AT254" s="145" t="s">
        <v>167</v>
      </c>
      <c r="AU254" s="145" t="s">
        <v>90</v>
      </c>
      <c r="AV254" s="12" t="s">
        <v>90</v>
      </c>
      <c r="AW254" s="12" t="s">
        <v>34</v>
      </c>
      <c r="AX254" s="12" t="s">
        <v>80</v>
      </c>
      <c r="AY254" s="145" t="s">
        <v>158</v>
      </c>
    </row>
    <row r="255" spans="2:65" s="13" customFormat="1">
      <c r="B255" s="151"/>
      <c r="D255" s="144" t="s">
        <v>167</v>
      </c>
      <c r="E255" s="152" t="s">
        <v>1</v>
      </c>
      <c r="F255" s="153" t="s">
        <v>171</v>
      </c>
      <c r="H255" s="154">
        <v>27.323</v>
      </c>
      <c r="I255" s="155"/>
      <c r="L255" s="151"/>
      <c r="M255" s="156"/>
      <c r="T255" s="157"/>
      <c r="AT255" s="152" t="s">
        <v>167</v>
      </c>
      <c r="AU255" s="152" t="s">
        <v>90</v>
      </c>
      <c r="AV255" s="13" t="s">
        <v>165</v>
      </c>
      <c r="AW255" s="13" t="s">
        <v>34</v>
      </c>
      <c r="AX255" s="13" t="s">
        <v>88</v>
      </c>
      <c r="AY255" s="152" t="s">
        <v>158</v>
      </c>
    </row>
    <row r="256" spans="2:65" s="1" customFormat="1" ht="24.2" customHeight="1">
      <c r="B256" s="30"/>
      <c r="C256" s="130" t="s">
        <v>356</v>
      </c>
      <c r="D256" s="130" t="s">
        <v>160</v>
      </c>
      <c r="E256" s="131" t="s">
        <v>357</v>
      </c>
      <c r="F256" s="132" t="s">
        <v>358</v>
      </c>
      <c r="G256" s="133" t="s">
        <v>297</v>
      </c>
      <c r="H256" s="134">
        <v>39.909999999999997</v>
      </c>
      <c r="I256" s="135"/>
      <c r="J256" s="136">
        <f>ROUND(I256*H256,2)</f>
        <v>0</v>
      </c>
      <c r="K256" s="132" t="s">
        <v>164</v>
      </c>
      <c r="L256" s="30"/>
      <c r="M256" s="137" t="s">
        <v>1</v>
      </c>
      <c r="N256" s="138" t="s">
        <v>45</v>
      </c>
      <c r="P256" s="139">
        <f>O256*H256</f>
        <v>0</v>
      </c>
      <c r="Q256" s="139">
        <v>1.2999999999999999E-4</v>
      </c>
      <c r="R256" s="139">
        <f>Q256*H256</f>
        <v>5.188299999999999E-3</v>
      </c>
      <c r="S256" s="139">
        <v>0</v>
      </c>
      <c r="T256" s="140">
        <f>S256*H256</f>
        <v>0</v>
      </c>
      <c r="AR256" s="141" t="s">
        <v>165</v>
      </c>
      <c r="AT256" s="141" t="s">
        <v>160</v>
      </c>
      <c r="AU256" s="141" t="s">
        <v>90</v>
      </c>
      <c r="AY256" s="15" t="s">
        <v>158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5" t="s">
        <v>88</v>
      </c>
      <c r="BK256" s="142">
        <f>ROUND(I256*H256,2)</f>
        <v>0</v>
      </c>
      <c r="BL256" s="15" t="s">
        <v>165</v>
      </c>
      <c r="BM256" s="141" t="s">
        <v>359</v>
      </c>
    </row>
    <row r="257" spans="2:65" s="12" customFormat="1">
      <c r="B257" s="143"/>
      <c r="D257" s="144" t="s">
        <v>167</v>
      </c>
      <c r="E257" s="145" t="s">
        <v>1</v>
      </c>
      <c r="F257" s="146" t="s">
        <v>360</v>
      </c>
      <c r="H257" s="147">
        <v>39.909999999999997</v>
      </c>
      <c r="I257" s="148"/>
      <c r="L257" s="143"/>
      <c r="M257" s="149"/>
      <c r="T257" s="150"/>
      <c r="AT257" s="145" t="s">
        <v>167</v>
      </c>
      <c r="AU257" s="145" t="s">
        <v>90</v>
      </c>
      <c r="AV257" s="12" t="s">
        <v>90</v>
      </c>
      <c r="AW257" s="12" t="s">
        <v>34</v>
      </c>
      <c r="AX257" s="12" t="s">
        <v>80</v>
      </c>
      <c r="AY257" s="145" t="s">
        <v>158</v>
      </c>
    </row>
    <row r="258" spans="2:65" s="13" customFormat="1">
      <c r="B258" s="151"/>
      <c r="D258" s="144" t="s">
        <v>167</v>
      </c>
      <c r="E258" s="152" t="s">
        <v>1</v>
      </c>
      <c r="F258" s="153" t="s">
        <v>171</v>
      </c>
      <c r="H258" s="154">
        <v>39.909999999999997</v>
      </c>
      <c r="I258" s="155"/>
      <c r="L258" s="151"/>
      <c r="M258" s="156"/>
      <c r="T258" s="157"/>
      <c r="AT258" s="152" t="s">
        <v>167</v>
      </c>
      <c r="AU258" s="152" t="s">
        <v>90</v>
      </c>
      <c r="AV258" s="13" t="s">
        <v>165</v>
      </c>
      <c r="AW258" s="13" t="s">
        <v>34</v>
      </c>
      <c r="AX258" s="13" t="s">
        <v>88</v>
      </c>
      <c r="AY258" s="152" t="s">
        <v>158</v>
      </c>
    </row>
    <row r="259" spans="2:65" s="1" customFormat="1" ht="24.2" customHeight="1">
      <c r="B259" s="30"/>
      <c r="C259" s="130" t="s">
        <v>361</v>
      </c>
      <c r="D259" s="130" t="s">
        <v>160</v>
      </c>
      <c r="E259" s="131" t="s">
        <v>362</v>
      </c>
      <c r="F259" s="132" t="s">
        <v>363</v>
      </c>
      <c r="G259" s="133" t="s">
        <v>207</v>
      </c>
      <c r="H259" s="134">
        <v>3.58</v>
      </c>
      <c r="I259" s="135"/>
      <c r="J259" s="136">
        <f>ROUND(I259*H259,2)</f>
        <v>0</v>
      </c>
      <c r="K259" s="132" t="s">
        <v>164</v>
      </c>
      <c r="L259" s="30"/>
      <c r="M259" s="137" t="s">
        <v>1</v>
      </c>
      <c r="N259" s="138" t="s">
        <v>45</v>
      </c>
      <c r="P259" s="139">
        <f>O259*H259</f>
        <v>0</v>
      </c>
      <c r="Q259" s="139">
        <v>0.17818000000000001</v>
      </c>
      <c r="R259" s="139">
        <f>Q259*H259</f>
        <v>0.63788440000000002</v>
      </c>
      <c r="S259" s="139">
        <v>0</v>
      </c>
      <c r="T259" s="140">
        <f>S259*H259</f>
        <v>0</v>
      </c>
      <c r="AR259" s="141" t="s">
        <v>165</v>
      </c>
      <c r="AT259" s="141" t="s">
        <v>160</v>
      </c>
      <c r="AU259" s="141" t="s">
        <v>90</v>
      </c>
      <c r="AY259" s="15" t="s">
        <v>158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5" t="s">
        <v>88</v>
      </c>
      <c r="BK259" s="142">
        <f>ROUND(I259*H259,2)</f>
        <v>0</v>
      </c>
      <c r="BL259" s="15" t="s">
        <v>165</v>
      </c>
      <c r="BM259" s="141" t="s">
        <v>364</v>
      </c>
    </row>
    <row r="260" spans="2:65" s="12" customFormat="1">
      <c r="B260" s="143"/>
      <c r="D260" s="144" t="s">
        <v>167</v>
      </c>
      <c r="E260" s="145" t="s">
        <v>1</v>
      </c>
      <c r="F260" s="146" t="s">
        <v>365</v>
      </c>
      <c r="H260" s="147">
        <v>3.58</v>
      </c>
      <c r="I260" s="148"/>
      <c r="L260" s="143"/>
      <c r="M260" s="149"/>
      <c r="T260" s="150"/>
      <c r="AT260" s="145" t="s">
        <v>167</v>
      </c>
      <c r="AU260" s="145" t="s">
        <v>90</v>
      </c>
      <c r="AV260" s="12" t="s">
        <v>90</v>
      </c>
      <c r="AW260" s="12" t="s">
        <v>34</v>
      </c>
      <c r="AX260" s="12" t="s">
        <v>80</v>
      </c>
      <c r="AY260" s="145" t="s">
        <v>158</v>
      </c>
    </row>
    <row r="261" spans="2:65" s="13" customFormat="1">
      <c r="B261" s="151"/>
      <c r="D261" s="144" t="s">
        <v>167</v>
      </c>
      <c r="E261" s="152" t="s">
        <v>1</v>
      </c>
      <c r="F261" s="153" t="s">
        <v>171</v>
      </c>
      <c r="H261" s="154">
        <v>3.58</v>
      </c>
      <c r="I261" s="155"/>
      <c r="L261" s="151"/>
      <c r="M261" s="156"/>
      <c r="T261" s="157"/>
      <c r="AT261" s="152" t="s">
        <v>167</v>
      </c>
      <c r="AU261" s="152" t="s">
        <v>90</v>
      </c>
      <c r="AV261" s="13" t="s">
        <v>165</v>
      </c>
      <c r="AW261" s="13" t="s">
        <v>34</v>
      </c>
      <c r="AX261" s="13" t="s">
        <v>88</v>
      </c>
      <c r="AY261" s="152" t="s">
        <v>158</v>
      </c>
    </row>
    <row r="262" spans="2:65" s="1" customFormat="1" ht="16.5" customHeight="1">
      <c r="B262" s="30"/>
      <c r="C262" s="130" t="s">
        <v>366</v>
      </c>
      <c r="D262" s="130" t="s">
        <v>160</v>
      </c>
      <c r="E262" s="131" t="s">
        <v>367</v>
      </c>
      <c r="F262" s="132" t="s">
        <v>368</v>
      </c>
      <c r="G262" s="133" t="s">
        <v>207</v>
      </c>
      <c r="H262" s="134">
        <v>5.07</v>
      </c>
      <c r="I262" s="135"/>
      <c r="J262" s="136">
        <f>ROUND(I262*H262,2)</f>
        <v>0</v>
      </c>
      <c r="K262" s="132" t="s">
        <v>164</v>
      </c>
      <c r="L262" s="30"/>
      <c r="M262" s="137" t="s">
        <v>1</v>
      </c>
      <c r="N262" s="138" t="s">
        <v>45</v>
      </c>
      <c r="P262" s="139">
        <f>O262*H262</f>
        <v>0</v>
      </c>
      <c r="Q262" s="139">
        <v>4.5670000000000002E-2</v>
      </c>
      <c r="R262" s="139">
        <f>Q262*H262</f>
        <v>0.23154690000000003</v>
      </c>
      <c r="S262" s="139">
        <v>0</v>
      </c>
      <c r="T262" s="140">
        <f>S262*H262</f>
        <v>0</v>
      </c>
      <c r="AR262" s="141" t="s">
        <v>165</v>
      </c>
      <c r="AT262" s="141" t="s">
        <v>160</v>
      </c>
      <c r="AU262" s="141" t="s">
        <v>90</v>
      </c>
      <c r="AY262" s="15" t="s">
        <v>158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5" t="s">
        <v>88</v>
      </c>
      <c r="BK262" s="142">
        <f>ROUND(I262*H262,2)</f>
        <v>0</v>
      </c>
      <c r="BL262" s="15" t="s">
        <v>165</v>
      </c>
      <c r="BM262" s="141" t="s">
        <v>369</v>
      </c>
    </row>
    <row r="263" spans="2:65" s="12" customFormat="1">
      <c r="B263" s="143"/>
      <c r="D263" s="144" t="s">
        <v>167</v>
      </c>
      <c r="E263" s="145" t="s">
        <v>1</v>
      </c>
      <c r="F263" s="146" t="s">
        <v>370</v>
      </c>
      <c r="H263" s="147">
        <v>2.6</v>
      </c>
      <c r="I263" s="148"/>
      <c r="L263" s="143"/>
      <c r="M263" s="149"/>
      <c r="T263" s="150"/>
      <c r="AT263" s="145" t="s">
        <v>167</v>
      </c>
      <c r="AU263" s="145" t="s">
        <v>90</v>
      </c>
      <c r="AV263" s="12" t="s">
        <v>90</v>
      </c>
      <c r="AW263" s="12" t="s">
        <v>34</v>
      </c>
      <c r="AX263" s="12" t="s">
        <v>80</v>
      </c>
      <c r="AY263" s="145" t="s">
        <v>158</v>
      </c>
    </row>
    <row r="264" spans="2:65" s="12" customFormat="1">
      <c r="B264" s="143"/>
      <c r="D264" s="144" t="s">
        <v>167</v>
      </c>
      <c r="E264" s="145" t="s">
        <v>1</v>
      </c>
      <c r="F264" s="146" t="s">
        <v>371</v>
      </c>
      <c r="H264" s="147">
        <v>2.4700000000000002</v>
      </c>
      <c r="I264" s="148"/>
      <c r="L264" s="143"/>
      <c r="M264" s="149"/>
      <c r="T264" s="150"/>
      <c r="AT264" s="145" t="s">
        <v>167</v>
      </c>
      <c r="AU264" s="145" t="s">
        <v>90</v>
      </c>
      <c r="AV264" s="12" t="s">
        <v>90</v>
      </c>
      <c r="AW264" s="12" t="s">
        <v>34</v>
      </c>
      <c r="AX264" s="12" t="s">
        <v>80</v>
      </c>
      <c r="AY264" s="145" t="s">
        <v>158</v>
      </c>
    </row>
    <row r="265" spans="2:65" s="13" customFormat="1">
      <c r="B265" s="151"/>
      <c r="D265" s="144" t="s">
        <v>167</v>
      </c>
      <c r="E265" s="152" t="s">
        <v>1</v>
      </c>
      <c r="F265" s="153" t="s">
        <v>171</v>
      </c>
      <c r="H265" s="154">
        <v>5.07</v>
      </c>
      <c r="I265" s="155"/>
      <c r="L265" s="151"/>
      <c r="M265" s="156"/>
      <c r="T265" s="157"/>
      <c r="AT265" s="152" t="s">
        <v>167</v>
      </c>
      <c r="AU265" s="152" t="s">
        <v>90</v>
      </c>
      <c r="AV265" s="13" t="s">
        <v>165</v>
      </c>
      <c r="AW265" s="13" t="s">
        <v>34</v>
      </c>
      <c r="AX265" s="13" t="s">
        <v>88</v>
      </c>
      <c r="AY265" s="152" t="s">
        <v>158</v>
      </c>
    </row>
    <row r="266" spans="2:65" s="11" customFormat="1" ht="22.9" customHeight="1">
      <c r="B266" s="118"/>
      <c r="D266" s="119" t="s">
        <v>79</v>
      </c>
      <c r="E266" s="128" t="s">
        <v>165</v>
      </c>
      <c r="F266" s="128" t="s">
        <v>372</v>
      </c>
      <c r="I266" s="121"/>
      <c r="J266" s="129">
        <f>BK266</f>
        <v>0</v>
      </c>
      <c r="L266" s="118"/>
      <c r="M266" s="123"/>
      <c r="P266" s="124">
        <f>SUM(P267:P278)</f>
        <v>0</v>
      </c>
      <c r="R266" s="124">
        <f>SUM(R267:R278)</f>
        <v>0.68608168000000003</v>
      </c>
      <c r="T266" s="125">
        <f>SUM(T267:T278)</f>
        <v>0</v>
      </c>
      <c r="AR266" s="119" t="s">
        <v>88</v>
      </c>
      <c r="AT266" s="126" t="s">
        <v>79</v>
      </c>
      <c r="AU266" s="126" t="s">
        <v>88</v>
      </c>
      <c r="AY266" s="119" t="s">
        <v>158</v>
      </c>
      <c r="BK266" s="127">
        <f>SUM(BK267:BK278)</f>
        <v>0</v>
      </c>
    </row>
    <row r="267" spans="2:65" s="1" customFormat="1" ht="16.5" customHeight="1">
      <c r="B267" s="30"/>
      <c r="C267" s="130" t="s">
        <v>373</v>
      </c>
      <c r="D267" s="130" t="s">
        <v>160</v>
      </c>
      <c r="E267" s="131" t="s">
        <v>374</v>
      </c>
      <c r="F267" s="132" t="s">
        <v>375</v>
      </c>
      <c r="G267" s="133" t="s">
        <v>163</v>
      </c>
      <c r="H267" s="134">
        <v>0.255</v>
      </c>
      <c r="I267" s="135"/>
      <c r="J267" s="136">
        <f>ROUND(I267*H267,2)</f>
        <v>0</v>
      </c>
      <c r="K267" s="132" t="s">
        <v>164</v>
      </c>
      <c r="L267" s="30"/>
      <c r="M267" s="137" t="s">
        <v>1</v>
      </c>
      <c r="N267" s="138" t="s">
        <v>45</v>
      </c>
      <c r="P267" s="139">
        <f>O267*H267</f>
        <v>0</v>
      </c>
      <c r="Q267" s="139">
        <v>2.5019800000000001</v>
      </c>
      <c r="R267" s="139">
        <f>Q267*H267</f>
        <v>0.63800489999999999</v>
      </c>
      <c r="S267" s="139">
        <v>0</v>
      </c>
      <c r="T267" s="140">
        <f>S267*H267</f>
        <v>0</v>
      </c>
      <c r="AR267" s="141" t="s">
        <v>165</v>
      </c>
      <c r="AT267" s="141" t="s">
        <v>160</v>
      </c>
      <c r="AU267" s="141" t="s">
        <v>90</v>
      </c>
      <c r="AY267" s="15" t="s">
        <v>158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5" t="s">
        <v>88</v>
      </c>
      <c r="BK267" s="142">
        <f>ROUND(I267*H267,2)</f>
        <v>0</v>
      </c>
      <c r="BL267" s="15" t="s">
        <v>165</v>
      </c>
      <c r="BM267" s="141" t="s">
        <v>376</v>
      </c>
    </row>
    <row r="268" spans="2:65" s="12" customFormat="1">
      <c r="B268" s="143"/>
      <c r="D268" s="144" t="s">
        <v>167</v>
      </c>
      <c r="E268" s="145" t="s">
        <v>1</v>
      </c>
      <c r="F268" s="146" t="s">
        <v>377</v>
      </c>
      <c r="H268" s="147">
        <v>0.255</v>
      </c>
      <c r="I268" s="148"/>
      <c r="L268" s="143"/>
      <c r="M268" s="149"/>
      <c r="T268" s="150"/>
      <c r="AT268" s="145" t="s">
        <v>167</v>
      </c>
      <c r="AU268" s="145" t="s">
        <v>90</v>
      </c>
      <c r="AV268" s="12" t="s">
        <v>90</v>
      </c>
      <c r="AW268" s="12" t="s">
        <v>34</v>
      </c>
      <c r="AX268" s="12" t="s">
        <v>80</v>
      </c>
      <c r="AY268" s="145" t="s">
        <v>158</v>
      </c>
    </row>
    <row r="269" spans="2:65" s="13" customFormat="1">
      <c r="B269" s="151"/>
      <c r="D269" s="144" t="s">
        <v>167</v>
      </c>
      <c r="E269" s="152" t="s">
        <v>1</v>
      </c>
      <c r="F269" s="153" t="s">
        <v>171</v>
      </c>
      <c r="H269" s="154">
        <v>0.255</v>
      </c>
      <c r="I269" s="155"/>
      <c r="L269" s="151"/>
      <c r="M269" s="156"/>
      <c r="T269" s="157"/>
      <c r="AT269" s="152" t="s">
        <v>167</v>
      </c>
      <c r="AU269" s="152" t="s">
        <v>90</v>
      </c>
      <c r="AV269" s="13" t="s">
        <v>165</v>
      </c>
      <c r="AW269" s="13" t="s">
        <v>34</v>
      </c>
      <c r="AX269" s="13" t="s">
        <v>88</v>
      </c>
      <c r="AY269" s="152" t="s">
        <v>158</v>
      </c>
    </row>
    <row r="270" spans="2:65" s="1" customFormat="1" ht="16.5" customHeight="1">
      <c r="B270" s="30"/>
      <c r="C270" s="130" t="s">
        <v>378</v>
      </c>
      <c r="D270" s="130" t="s">
        <v>160</v>
      </c>
      <c r="E270" s="131" t="s">
        <v>379</v>
      </c>
      <c r="F270" s="132" t="s">
        <v>380</v>
      </c>
      <c r="G270" s="133" t="s">
        <v>207</v>
      </c>
      <c r="H270" s="134">
        <v>3.55</v>
      </c>
      <c r="I270" s="135"/>
      <c r="J270" s="136">
        <f>ROUND(I270*H270,2)</f>
        <v>0</v>
      </c>
      <c r="K270" s="132" t="s">
        <v>164</v>
      </c>
      <c r="L270" s="30"/>
      <c r="M270" s="137" t="s">
        <v>1</v>
      </c>
      <c r="N270" s="138" t="s">
        <v>45</v>
      </c>
      <c r="P270" s="139">
        <f>O270*H270</f>
        <v>0</v>
      </c>
      <c r="Q270" s="139">
        <v>1.1169999999999999E-2</v>
      </c>
      <c r="R270" s="139">
        <f>Q270*H270</f>
        <v>3.9653499999999994E-2</v>
      </c>
      <c r="S270" s="139">
        <v>0</v>
      </c>
      <c r="T270" s="140">
        <f>S270*H270</f>
        <v>0</v>
      </c>
      <c r="AR270" s="141" t="s">
        <v>165</v>
      </c>
      <c r="AT270" s="141" t="s">
        <v>160</v>
      </c>
      <c r="AU270" s="141" t="s">
        <v>90</v>
      </c>
      <c r="AY270" s="15" t="s">
        <v>158</v>
      </c>
      <c r="BE270" s="142">
        <f>IF(N270="základní",J270,0)</f>
        <v>0</v>
      </c>
      <c r="BF270" s="142">
        <f>IF(N270="snížená",J270,0)</f>
        <v>0</v>
      </c>
      <c r="BG270" s="142">
        <f>IF(N270="zákl. přenesená",J270,0)</f>
        <v>0</v>
      </c>
      <c r="BH270" s="142">
        <f>IF(N270="sníž. přenesená",J270,0)</f>
        <v>0</v>
      </c>
      <c r="BI270" s="142">
        <f>IF(N270="nulová",J270,0)</f>
        <v>0</v>
      </c>
      <c r="BJ270" s="15" t="s">
        <v>88</v>
      </c>
      <c r="BK270" s="142">
        <f>ROUND(I270*H270,2)</f>
        <v>0</v>
      </c>
      <c r="BL270" s="15" t="s">
        <v>165</v>
      </c>
      <c r="BM270" s="141" t="s">
        <v>381</v>
      </c>
    </row>
    <row r="271" spans="2:65" s="12" customFormat="1">
      <c r="B271" s="143"/>
      <c r="D271" s="144" t="s">
        <v>167</v>
      </c>
      <c r="E271" s="145" t="s">
        <v>1</v>
      </c>
      <c r="F271" s="146" t="s">
        <v>382</v>
      </c>
      <c r="H271" s="147">
        <v>3.4</v>
      </c>
      <c r="I271" s="148"/>
      <c r="L271" s="143"/>
      <c r="M271" s="149"/>
      <c r="T271" s="150"/>
      <c r="AT271" s="145" t="s">
        <v>167</v>
      </c>
      <c r="AU271" s="145" t="s">
        <v>90</v>
      </c>
      <c r="AV271" s="12" t="s">
        <v>90</v>
      </c>
      <c r="AW271" s="12" t="s">
        <v>34</v>
      </c>
      <c r="AX271" s="12" t="s">
        <v>80</v>
      </c>
      <c r="AY271" s="145" t="s">
        <v>158</v>
      </c>
    </row>
    <row r="272" spans="2:65" s="12" customFormat="1">
      <c r="B272" s="143"/>
      <c r="D272" s="144" t="s">
        <v>167</v>
      </c>
      <c r="E272" s="145" t="s">
        <v>1</v>
      </c>
      <c r="F272" s="146" t="s">
        <v>383</v>
      </c>
      <c r="H272" s="147">
        <v>0.15</v>
      </c>
      <c r="I272" s="148"/>
      <c r="L272" s="143"/>
      <c r="M272" s="149"/>
      <c r="T272" s="150"/>
      <c r="AT272" s="145" t="s">
        <v>167</v>
      </c>
      <c r="AU272" s="145" t="s">
        <v>90</v>
      </c>
      <c r="AV272" s="12" t="s">
        <v>90</v>
      </c>
      <c r="AW272" s="12" t="s">
        <v>34</v>
      </c>
      <c r="AX272" s="12" t="s">
        <v>80</v>
      </c>
      <c r="AY272" s="145" t="s">
        <v>158</v>
      </c>
    </row>
    <row r="273" spans="2:65" s="13" customFormat="1">
      <c r="B273" s="151"/>
      <c r="D273" s="144" t="s">
        <v>167</v>
      </c>
      <c r="E273" s="152" t="s">
        <v>1</v>
      </c>
      <c r="F273" s="153" t="s">
        <v>171</v>
      </c>
      <c r="H273" s="154">
        <v>3.55</v>
      </c>
      <c r="I273" s="155"/>
      <c r="L273" s="151"/>
      <c r="M273" s="156"/>
      <c r="T273" s="157"/>
      <c r="AT273" s="152" t="s">
        <v>167</v>
      </c>
      <c r="AU273" s="152" t="s">
        <v>90</v>
      </c>
      <c r="AV273" s="13" t="s">
        <v>165</v>
      </c>
      <c r="AW273" s="13" t="s">
        <v>34</v>
      </c>
      <c r="AX273" s="13" t="s">
        <v>88</v>
      </c>
      <c r="AY273" s="152" t="s">
        <v>158</v>
      </c>
    </row>
    <row r="274" spans="2:65" s="1" customFormat="1" ht="16.5" customHeight="1">
      <c r="B274" s="30"/>
      <c r="C274" s="130" t="s">
        <v>384</v>
      </c>
      <c r="D274" s="130" t="s">
        <v>160</v>
      </c>
      <c r="E274" s="131" t="s">
        <v>385</v>
      </c>
      <c r="F274" s="132" t="s">
        <v>386</v>
      </c>
      <c r="G274" s="133" t="s">
        <v>207</v>
      </c>
      <c r="H274" s="134">
        <v>3.55</v>
      </c>
      <c r="I274" s="135"/>
      <c r="J274" s="136">
        <f>ROUND(I274*H274,2)</f>
        <v>0</v>
      </c>
      <c r="K274" s="132" t="s">
        <v>164</v>
      </c>
      <c r="L274" s="30"/>
      <c r="M274" s="137" t="s">
        <v>1</v>
      </c>
      <c r="N274" s="138" t="s">
        <v>45</v>
      </c>
      <c r="P274" s="139">
        <f>O274*H274</f>
        <v>0</v>
      </c>
      <c r="Q274" s="139">
        <v>0</v>
      </c>
      <c r="R274" s="139">
        <f>Q274*H274</f>
        <v>0</v>
      </c>
      <c r="S274" s="139">
        <v>0</v>
      </c>
      <c r="T274" s="140">
        <f>S274*H274</f>
        <v>0</v>
      </c>
      <c r="AR274" s="141" t="s">
        <v>165</v>
      </c>
      <c r="AT274" s="141" t="s">
        <v>160</v>
      </c>
      <c r="AU274" s="141" t="s">
        <v>90</v>
      </c>
      <c r="AY274" s="15" t="s">
        <v>158</v>
      </c>
      <c r="BE274" s="142">
        <f>IF(N274="základní",J274,0)</f>
        <v>0</v>
      </c>
      <c r="BF274" s="142">
        <f>IF(N274="snížená",J274,0)</f>
        <v>0</v>
      </c>
      <c r="BG274" s="142">
        <f>IF(N274="zákl. přenesená",J274,0)</f>
        <v>0</v>
      </c>
      <c r="BH274" s="142">
        <f>IF(N274="sníž. přenesená",J274,0)</f>
        <v>0</v>
      </c>
      <c r="BI274" s="142">
        <f>IF(N274="nulová",J274,0)</f>
        <v>0</v>
      </c>
      <c r="BJ274" s="15" t="s">
        <v>88</v>
      </c>
      <c r="BK274" s="142">
        <f>ROUND(I274*H274,2)</f>
        <v>0</v>
      </c>
      <c r="BL274" s="15" t="s">
        <v>165</v>
      </c>
      <c r="BM274" s="141" t="s">
        <v>387</v>
      </c>
    </row>
    <row r="275" spans="2:65" s="1" customFormat="1" ht="24.2" customHeight="1">
      <c r="B275" s="30"/>
      <c r="C275" s="130" t="s">
        <v>388</v>
      </c>
      <c r="D275" s="130" t="s">
        <v>160</v>
      </c>
      <c r="E275" s="131" t="s">
        <v>389</v>
      </c>
      <c r="F275" s="132" t="s">
        <v>390</v>
      </c>
      <c r="G275" s="133" t="s">
        <v>239</v>
      </c>
      <c r="H275" s="134">
        <v>8.0000000000000002E-3</v>
      </c>
      <c r="I275" s="135"/>
      <c r="J275" s="136">
        <f>ROUND(I275*H275,2)</f>
        <v>0</v>
      </c>
      <c r="K275" s="132" t="s">
        <v>164</v>
      </c>
      <c r="L275" s="30"/>
      <c r="M275" s="137" t="s">
        <v>1</v>
      </c>
      <c r="N275" s="138" t="s">
        <v>45</v>
      </c>
      <c r="P275" s="139">
        <f>O275*H275</f>
        <v>0</v>
      </c>
      <c r="Q275" s="139">
        <v>1.05291</v>
      </c>
      <c r="R275" s="139">
        <f>Q275*H275</f>
        <v>8.42328E-3</v>
      </c>
      <c r="S275" s="139">
        <v>0</v>
      </c>
      <c r="T275" s="140">
        <f>S275*H275</f>
        <v>0</v>
      </c>
      <c r="AR275" s="141" t="s">
        <v>165</v>
      </c>
      <c r="AT275" s="141" t="s">
        <v>160</v>
      </c>
      <c r="AU275" s="141" t="s">
        <v>90</v>
      </c>
      <c r="AY275" s="15" t="s">
        <v>158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5" t="s">
        <v>88</v>
      </c>
      <c r="BK275" s="142">
        <f>ROUND(I275*H275,2)</f>
        <v>0</v>
      </c>
      <c r="BL275" s="15" t="s">
        <v>165</v>
      </c>
      <c r="BM275" s="141" t="s">
        <v>391</v>
      </c>
    </row>
    <row r="276" spans="2:65" s="12" customFormat="1">
      <c r="B276" s="143"/>
      <c r="D276" s="144" t="s">
        <v>167</v>
      </c>
      <c r="E276" s="145" t="s">
        <v>1</v>
      </c>
      <c r="F276" s="146" t="s">
        <v>392</v>
      </c>
      <c r="H276" s="147">
        <v>3.0000000000000001E-3</v>
      </c>
      <c r="I276" s="148"/>
      <c r="L276" s="143"/>
      <c r="M276" s="149"/>
      <c r="T276" s="150"/>
      <c r="AT276" s="145" t="s">
        <v>167</v>
      </c>
      <c r="AU276" s="145" t="s">
        <v>90</v>
      </c>
      <c r="AV276" s="12" t="s">
        <v>90</v>
      </c>
      <c r="AW276" s="12" t="s">
        <v>34</v>
      </c>
      <c r="AX276" s="12" t="s">
        <v>80</v>
      </c>
      <c r="AY276" s="145" t="s">
        <v>158</v>
      </c>
    </row>
    <row r="277" spans="2:65" s="12" customFormat="1">
      <c r="B277" s="143"/>
      <c r="D277" s="144" t="s">
        <v>167</v>
      </c>
      <c r="E277" s="145" t="s">
        <v>1</v>
      </c>
      <c r="F277" s="146" t="s">
        <v>393</v>
      </c>
      <c r="H277" s="147">
        <v>5.0000000000000001E-3</v>
      </c>
      <c r="I277" s="148"/>
      <c r="L277" s="143"/>
      <c r="M277" s="149"/>
      <c r="T277" s="150"/>
      <c r="AT277" s="145" t="s">
        <v>167</v>
      </c>
      <c r="AU277" s="145" t="s">
        <v>90</v>
      </c>
      <c r="AV277" s="12" t="s">
        <v>90</v>
      </c>
      <c r="AW277" s="12" t="s">
        <v>34</v>
      </c>
      <c r="AX277" s="12" t="s">
        <v>80</v>
      </c>
      <c r="AY277" s="145" t="s">
        <v>158</v>
      </c>
    </row>
    <row r="278" spans="2:65" s="13" customFormat="1">
      <c r="B278" s="151"/>
      <c r="D278" s="144" t="s">
        <v>167</v>
      </c>
      <c r="E278" s="152" t="s">
        <v>1</v>
      </c>
      <c r="F278" s="153" t="s">
        <v>171</v>
      </c>
      <c r="H278" s="154">
        <v>8.0000000000000002E-3</v>
      </c>
      <c r="I278" s="155"/>
      <c r="L278" s="151"/>
      <c r="M278" s="156"/>
      <c r="T278" s="157"/>
      <c r="AT278" s="152" t="s">
        <v>167</v>
      </c>
      <c r="AU278" s="152" t="s">
        <v>90</v>
      </c>
      <c r="AV278" s="13" t="s">
        <v>165</v>
      </c>
      <c r="AW278" s="13" t="s">
        <v>34</v>
      </c>
      <c r="AX278" s="13" t="s">
        <v>88</v>
      </c>
      <c r="AY278" s="152" t="s">
        <v>158</v>
      </c>
    </row>
    <row r="279" spans="2:65" s="11" customFormat="1" ht="22.9" customHeight="1">
      <c r="B279" s="118"/>
      <c r="D279" s="119" t="s">
        <v>79</v>
      </c>
      <c r="E279" s="128" t="s">
        <v>190</v>
      </c>
      <c r="F279" s="128" t="s">
        <v>394</v>
      </c>
      <c r="I279" s="121"/>
      <c r="J279" s="129">
        <f>BK279</f>
        <v>0</v>
      </c>
      <c r="L279" s="118"/>
      <c r="M279" s="123"/>
      <c r="P279" s="124">
        <f>SUM(P280:P309)</f>
        <v>0</v>
      </c>
      <c r="R279" s="124">
        <f>SUM(R280:R309)</f>
        <v>21.632731300000003</v>
      </c>
      <c r="T279" s="125">
        <f>SUM(T280:T309)</f>
        <v>0</v>
      </c>
      <c r="AR279" s="119" t="s">
        <v>88</v>
      </c>
      <c r="AT279" s="126" t="s">
        <v>79</v>
      </c>
      <c r="AU279" s="126" t="s">
        <v>88</v>
      </c>
      <c r="AY279" s="119" t="s">
        <v>158</v>
      </c>
      <c r="BK279" s="127">
        <f>SUM(BK280:BK309)</f>
        <v>0</v>
      </c>
    </row>
    <row r="280" spans="2:65" s="1" customFormat="1" ht="24.2" customHeight="1">
      <c r="B280" s="30"/>
      <c r="C280" s="130" t="s">
        <v>395</v>
      </c>
      <c r="D280" s="130" t="s">
        <v>160</v>
      </c>
      <c r="E280" s="131" t="s">
        <v>396</v>
      </c>
      <c r="F280" s="132" t="s">
        <v>397</v>
      </c>
      <c r="G280" s="133" t="s">
        <v>207</v>
      </c>
      <c r="H280" s="134">
        <v>9.9779999999999998</v>
      </c>
      <c r="I280" s="135"/>
      <c r="J280" s="136">
        <f>ROUND(I280*H280,2)</f>
        <v>0</v>
      </c>
      <c r="K280" s="132" t="s">
        <v>164</v>
      </c>
      <c r="L280" s="30"/>
      <c r="M280" s="137" t="s">
        <v>1</v>
      </c>
      <c r="N280" s="138" t="s">
        <v>45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165</v>
      </c>
      <c r="AT280" s="141" t="s">
        <v>160</v>
      </c>
      <c r="AU280" s="141" t="s">
        <v>90</v>
      </c>
      <c r="AY280" s="15" t="s">
        <v>158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5" t="s">
        <v>88</v>
      </c>
      <c r="BK280" s="142">
        <f>ROUND(I280*H280,2)</f>
        <v>0</v>
      </c>
      <c r="BL280" s="15" t="s">
        <v>165</v>
      </c>
      <c r="BM280" s="141" t="s">
        <v>398</v>
      </c>
    </row>
    <row r="281" spans="2:65" s="12" customFormat="1">
      <c r="B281" s="143"/>
      <c r="D281" s="144" t="s">
        <v>167</v>
      </c>
      <c r="E281" s="145" t="s">
        <v>1</v>
      </c>
      <c r="F281" s="146" t="s">
        <v>399</v>
      </c>
      <c r="H281" s="147">
        <v>8.6579999999999995</v>
      </c>
      <c r="I281" s="148"/>
      <c r="L281" s="143"/>
      <c r="M281" s="149"/>
      <c r="T281" s="150"/>
      <c r="AT281" s="145" t="s">
        <v>167</v>
      </c>
      <c r="AU281" s="145" t="s">
        <v>90</v>
      </c>
      <c r="AV281" s="12" t="s">
        <v>90</v>
      </c>
      <c r="AW281" s="12" t="s">
        <v>34</v>
      </c>
      <c r="AX281" s="12" t="s">
        <v>80</v>
      </c>
      <c r="AY281" s="145" t="s">
        <v>158</v>
      </c>
    </row>
    <row r="282" spans="2:65" s="12" customFormat="1">
      <c r="B282" s="143"/>
      <c r="D282" s="144" t="s">
        <v>167</v>
      </c>
      <c r="E282" s="145" t="s">
        <v>1</v>
      </c>
      <c r="F282" s="146" t="s">
        <v>400</v>
      </c>
      <c r="H282" s="147">
        <v>1.32</v>
      </c>
      <c r="I282" s="148"/>
      <c r="L282" s="143"/>
      <c r="M282" s="149"/>
      <c r="T282" s="150"/>
      <c r="AT282" s="145" t="s">
        <v>167</v>
      </c>
      <c r="AU282" s="145" t="s">
        <v>90</v>
      </c>
      <c r="AV282" s="12" t="s">
        <v>90</v>
      </c>
      <c r="AW282" s="12" t="s">
        <v>34</v>
      </c>
      <c r="AX282" s="12" t="s">
        <v>80</v>
      </c>
      <c r="AY282" s="145" t="s">
        <v>158</v>
      </c>
    </row>
    <row r="283" spans="2:65" s="13" customFormat="1">
      <c r="B283" s="151"/>
      <c r="D283" s="144" t="s">
        <v>167</v>
      </c>
      <c r="E283" s="152" t="s">
        <v>1</v>
      </c>
      <c r="F283" s="153" t="s">
        <v>171</v>
      </c>
      <c r="H283" s="154">
        <v>9.9779999999999998</v>
      </c>
      <c r="I283" s="155"/>
      <c r="L283" s="151"/>
      <c r="M283" s="156"/>
      <c r="T283" s="157"/>
      <c r="AT283" s="152" t="s">
        <v>167</v>
      </c>
      <c r="AU283" s="152" t="s">
        <v>90</v>
      </c>
      <c r="AV283" s="13" t="s">
        <v>165</v>
      </c>
      <c r="AW283" s="13" t="s">
        <v>34</v>
      </c>
      <c r="AX283" s="13" t="s">
        <v>88</v>
      </c>
      <c r="AY283" s="152" t="s">
        <v>158</v>
      </c>
    </row>
    <row r="284" spans="2:65" s="1" customFormat="1" ht="24.2" customHeight="1">
      <c r="B284" s="30"/>
      <c r="C284" s="130" t="s">
        <v>401</v>
      </c>
      <c r="D284" s="130" t="s">
        <v>160</v>
      </c>
      <c r="E284" s="131" t="s">
        <v>402</v>
      </c>
      <c r="F284" s="132" t="s">
        <v>403</v>
      </c>
      <c r="G284" s="133" t="s">
        <v>207</v>
      </c>
      <c r="H284" s="134">
        <v>9.9779999999999998</v>
      </c>
      <c r="I284" s="135"/>
      <c r="J284" s="136">
        <f>ROUND(I284*H284,2)</f>
        <v>0</v>
      </c>
      <c r="K284" s="132" t="s">
        <v>164</v>
      </c>
      <c r="L284" s="30"/>
      <c r="M284" s="137" t="s">
        <v>1</v>
      </c>
      <c r="N284" s="138" t="s">
        <v>45</v>
      </c>
      <c r="P284" s="139">
        <f>O284*H284</f>
        <v>0</v>
      </c>
      <c r="Q284" s="139">
        <v>0</v>
      </c>
      <c r="R284" s="139">
        <f>Q284*H284</f>
        <v>0</v>
      </c>
      <c r="S284" s="139">
        <v>0</v>
      </c>
      <c r="T284" s="140">
        <f>S284*H284</f>
        <v>0</v>
      </c>
      <c r="AR284" s="141" t="s">
        <v>165</v>
      </c>
      <c r="AT284" s="141" t="s">
        <v>160</v>
      </c>
      <c r="AU284" s="141" t="s">
        <v>90</v>
      </c>
      <c r="AY284" s="15" t="s">
        <v>158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5" t="s">
        <v>88</v>
      </c>
      <c r="BK284" s="142">
        <f>ROUND(I284*H284,2)</f>
        <v>0</v>
      </c>
      <c r="BL284" s="15" t="s">
        <v>165</v>
      </c>
      <c r="BM284" s="141" t="s">
        <v>404</v>
      </c>
    </row>
    <row r="285" spans="2:65" s="12" customFormat="1">
      <c r="B285" s="143"/>
      <c r="D285" s="144" t="s">
        <v>167</v>
      </c>
      <c r="E285" s="145" t="s">
        <v>1</v>
      </c>
      <c r="F285" s="146" t="s">
        <v>399</v>
      </c>
      <c r="H285" s="147">
        <v>8.6579999999999995</v>
      </c>
      <c r="I285" s="148"/>
      <c r="L285" s="143"/>
      <c r="M285" s="149"/>
      <c r="T285" s="150"/>
      <c r="AT285" s="145" t="s">
        <v>167</v>
      </c>
      <c r="AU285" s="145" t="s">
        <v>90</v>
      </c>
      <c r="AV285" s="12" t="s">
        <v>90</v>
      </c>
      <c r="AW285" s="12" t="s">
        <v>34</v>
      </c>
      <c r="AX285" s="12" t="s">
        <v>80</v>
      </c>
      <c r="AY285" s="145" t="s">
        <v>158</v>
      </c>
    </row>
    <row r="286" spans="2:65" s="12" customFormat="1">
      <c r="B286" s="143"/>
      <c r="D286" s="144" t="s">
        <v>167</v>
      </c>
      <c r="E286" s="145" t="s">
        <v>1</v>
      </c>
      <c r="F286" s="146" t="s">
        <v>400</v>
      </c>
      <c r="H286" s="147">
        <v>1.32</v>
      </c>
      <c r="I286" s="148"/>
      <c r="L286" s="143"/>
      <c r="M286" s="149"/>
      <c r="T286" s="150"/>
      <c r="AT286" s="145" t="s">
        <v>167</v>
      </c>
      <c r="AU286" s="145" t="s">
        <v>90</v>
      </c>
      <c r="AV286" s="12" t="s">
        <v>90</v>
      </c>
      <c r="AW286" s="12" t="s">
        <v>34</v>
      </c>
      <c r="AX286" s="12" t="s">
        <v>80</v>
      </c>
      <c r="AY286" s="145" t="s">
        <v>158</v>
      </c>
    </row>
    <row r="287" spans="2:65" s="13" customFormat="1">
      <c r="B287" s="151"/>
      <c r="D287" s="144" t="s">
        <v>167</v>
      </c>
      <c r="E287" s="152" t="s">
        <v>1</v>
      </c>
      <c r="F287" s="153" t="s">
        <v>171</v>
      </c>
      <c r="H287" s="154">
        <v>9.9779999999999998</v>
      </c>
      <c r="I287" s="155"/>
      <c r="L287" s="151"/>
      <c r="M287" s="156"/>
      <c r="T287" s="157"/>
      <c r="AT287" s="152" t="s">
        <v>167</v>
      </c>
      <c r="AU287" s="152" t="s">
        <v>90</v>
      </c>
      <c r="AV287" s="13" t="s">
        <v>165</v>
      </c>
      <c r="AW287" s="13" t="s">
        <v>34</v>
      </c>
      <c r="AX287" s="13" t="s">
        <v>88</v>
      </c>
      <c r="AY287" s="152" t="s">
        <v>158</v>
      </c>
    </row>
    <row r="288" spans="2:65" s="1" customFormat="1" ht="24.2" customHeight="1">
      <c r="B288" s="30"/>
      <c r="C288" s="130" t="s">
        <v>405</v>
      </c>
      <c r="D288" s="130" t="s">
        <v>160</v>
      </c>
      <c r="E288" s="131" t="s">
        <v>406</v>
      </c>
      <c r="F288" s="132" t="s">
        <v>407</v>
      </c>
      <c r="G288" s="133" t="s">
        <v>207</v>
      </c>
      <c r="H288" s="134">
        <v>9.9779999999999998</v>
      </c>
      <c r="I288" s="135"/>
      <c r="J288" s="136">
        <f>ROUND(I288*H288,2)</f>
        <v>0</v>
      </c>
      <c r="K288" s="132" t="s">
        <v>164</v>
      </c>
      <c r="L288" s="30"/>
      <c r="M288" s="137" t="s">
        <v>1</v>
      </c>
      <c r="N288" s="138" t="s">
        <v>45</v>
      </c>
      <c r="P288" s="139">
        <f>O288*H288</f>
        <v>0</v>
      </c>
      <c r="Q288" s="139">
        <v>0.1837</v>
      </c>
      <c r="R288" s="139">
        <f>Q288*H288</f>
        <v>1.8329586</v>
      </c>
      <c r="S288" s="139">
        <v>0</v>
      </c>
      <c r="T288" s="140">
        <f>S288*H288</f>
        <v>0</v>
      </c>
      <c r="AR288" s="141" t="s">
        <v>165</v>
      </c>
      <c r="AT288" s="141" t="s">
        <v>160</v>
      </c>
      <c r="AU288" s="141" t="s">
        <v>90</v>
      </c>
      <c r="AY288" s="15" t="s">
        <v>158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5" t="s">
        <v>88</v>
      </c>
      <c r="BK288" s="142">
        <f>ROUND(I288*H288,2)</f>
        <v>0</v>
      </c>
      <c r="BL288" s="15" t="s">
        <v>165</v>
      </c>
      <c r="BM288" s="141" t="s">
        <v>408</v>
      </c>
    </row>
    <row r="289" spans="2:65" s="12" customFormat="1">
      <c r="B289" s="143"/>
      <c r="D289" s="144" t="s">
        <v>167</v>
      </c>
      <c r="E289" s="145" t="s">
        <v>1</v>
      </c>
      <c r="F289" s="146" t="s">
        <v>399</v>
      </c>
      <c r="H289" s="147">
        <v>8.6579999999999995</v>
      </c>
      <c r="I289" s="148"/>
      <c r="L289" s="143"/>
      <c r="M289" s="149"/>
      <c r="T289" s="150"/>
      <c r="AT289" s="145" t="s">
        <v>167</v>
      </c>
      <c r="AU289" s="145" t="s">
        <v>90</v>
      </c>
      <c r="AV289" s="12" t="s">
        <v>90</v>
      </c>
      <c r="AW289" s="12" t="s">
        <v>34</v>
      </c>
      <c r="AX289" s="12" t="s">
        <v>80</v>
      </c>
      <c r="AY289" s="145" t="s">
        <v>158</v>
      </c>
    </row>
    <row r="290" spans="2:65" s="12" customFormat="1">
      <c r="B290" s="143"/>
      <c r="D290" s="144" t="s">
        <v>167</v>
      </c>
      <c r="E290" s="145" t="s">
        <v>1</v>
      </c>
      <c r="F290" s="146" t="s">
        <v>400</v>
      </c>
      <c r="H290" s="147">
        <v>1.32</v>
      </c>
      <c r="I290" s="148"/>
      <c r="L290" s="143"/>
      <c r="M290" s="149"/>
      <c r="T290" s="150"/>
      <c r="AT290" s="145" t="s">
        <v>167</v>
      </c>
      <c r="AU290" s="145" t="s">
        <v>90</v>
      </c>
      <c r="AV290" s="12" t="s">
        <v>90</v>
      </c>
      <c r="AW290" s="12" t="s">
        <v>34</v>
      </c>
      <c r="AX290" s="12" t="s">
        <v>80</v>
      </c>
      <c r="AY290" s="145" t="s">
        <v>158</v>
      </c>
    </row>
    <row r="291" spans="2:65" s="13" customFormat="1">
      <c r="B291" s="151"/>
      <c r="D291" s="144" t="s">
        <v>167</v>
      </c>
      <c r="E291" s="152" t="s">
        <v>1</v>
      </c>
      <c r="F291" s="153" t="s">
        <v>171</v>
      </c>
      <c r="H291" s="154">
        <v>9.9779999999999998</v>
      </c>
      <c r="I291" s="155"/>
      <c r="L291" s="151"/>
      <c r="M291" s="156"/>
      <c r="T291" s="157"/>
      <c r="AT291" s="152" t="s">
        <v>167</v>
      </c>
      <c r="AU291" s="152" t="s">
        <v>90</v>
      </c>
      <c r="AV291" s="13" t="s">
        <v>165</v>
      </c>
      <c r="AW291" s="13" t="s">
        <v>34</v>
      </c>
      <c r="AX291" s="13" t="s">
        <v>88</v>
      </c>
      <c r="AY291" s="152" t="s">
        <v>158</v>
      </c>
    </row>
    <row r="292" spans="2:65" s="1" customFormat="1" ht="16.5" customHeight="1">
      <c r="B292" s="30"/>
      <c r="C292" s="158" t="s">
        <v>409</v>
      </c>
      <c r="D292" s="158" t="s">
        <v>328</v>
      </c>
      <c r="E292" s="159" t="s">
        <v>410</v>
      </c>
      <c r="F292" s="160" t="s">
        <v>411</v>
      </c>
      <c r="G292" s="161" t="s">
        <v>207</v>
      </c>
      <c r="H292" s="162">
        <v>9.9779999999999998</v>
      </c>
      <c r="I292" s="163"/>
      <c r="J292" s="164">
        <f>ROUND(I292*H292,2)</f>
        <v>0</v>
      </c>
      <c r="K292" s="160" t="s">
        <v>164</v>
      </c>
      <c r="L292" s="165"/>
      <c r="M292" s="166" t="s">
        <v>1</v>
      </c>
      <c r="N292" s="167" t="s">
        <v>45</v>
      </c>
      <c r="P292" s="139">
        <f>O292*H292</f>
        <v>0</v>
      </c>
      <c r="Q292" s="139">
        <v>0.11799999999999999</v>
      </c>
      <c r="R292" s="139">
        <f>Q292*H292</f>
        <v>1.1774039999999999</v>
      </c>
      <c r="S292" s="139">
        <v>0</v>
      </c>
      <c r="T292" s="140">
        <f>S292*H292</f>
        <v>0</v>
      </c>
      <c r="AR292" s="141" t="s">
        <v>204</v>
      </c>
      <c r="AT292" s="141" t="s">
        <v>328</v>
      </c>
      <c r="AU292" s="141" t="s">
        <v>90</v>
      </c>
      <c r="AY292" s="15" t="s">
        <v>158</v>
      </c>
      <c r="BE292" s="142">
        <f>IF(N292="základní",J292,0)</f>
        <v>0</v>
      </c>
      <c r="BF292" s="142">
        <f>IF(N292="snížená",J292,0)</f>
        <v>0</v>
      </c>
      <c r="BG292" s="142">
        <f>IF(N292="zákl. přenesená",J292,0)</f>
        <v>0</v>
      </c>
      <c r="BH292" s="142">
        <f>IF(N292="sníž. přenesená",J292,0)</f>
        <v>0</v>
      </c>
      <c r="BI292" s="142">
        <f>IF(N292="nulová",J292,0)</f>
        <v>0</v>
      </c>
      <c r="BJ292" s="15" t="s">
        <v>88</v>
      </c>
      <c r="BK292" s="142">
        <f>ROUND(I292*H292,2)</f>
        <v>0</v>
      </c>
      <c r="BL292" s="15" t="s">
        <v>165</v>
      </c>
      <c r="BM292" s="141" t="s">
        <v>412</v>
      </c>
    </row>
    <row r="293" spans="2:65" s="12" customFormat="1">
      <c r="B293" s="143"/>
      <c r="D293" s="144" t="s">
        <v>167</v>
      </c>
      <c r="E293" s="145" t="s">
        <v>1</v>
      </c>
      <c r="F293" s="146" t="s">
        <v>399</v>
      </c>
      <c r="H293" s="147">
        <v>8.6579999999999995</v>
      </c>
      <c r="I293" s="148"/>
      <c r="L293" s="143"/>
      <c r="M293" s="149"/>
      <c r="T293" s="150"/>
      <c r="AT293" s="145" t="s">
        <v>167</v>
      </c>
      <c r="AU293" s="145" t="s">
        <v>90</v>
      </c>
      <c r="AV293" s="12" t="s">
        <v>90</v>
      </c>
      <c r="AW293" s="12" t="s">
        <v>34</v>
      </c>
      <c r="AX293" s="12" t="s">
        <v>80</v>
      </c>
      <c r="AY293" s="145" t="s">
        <v>158</v>
      </c>
    </row>
    <row r="294" spans="2:65" s="12" customFormat="1">
      <c r="B294" s="143"/>
      <c r="D294" s="144" t="s">
        <v>167</v>
      </c>
      <c r="E294" s="145" t="s">
        <v>1</v>
      </c>
      <c r="F294" s="146" t="s">
        <v>400</v>
      </c>
      <c r="H294" s="147">
        <v>1.32</v>
      </c>
      <c r="I294" s="148"/>
      <c r="L294" s="143"/>
      <c r="M294" s="149"/>
      <c r="T294" s="150"/>
      <c r="AT294" s="145" t="s">
        <v>167</v>
      </c>
      <c r="AU294" s="145" t="s">
        <v>90</v>
      </c>
      <c r="AV294" s="12" t="s">
        <v>90</v>
      </c>
      <c r="AW294" s="12" t="s">
        <v>34</v>
      </c>
      <c r="AX294" s="12" t="s">
        <v>80</v>
      </c>
      <c r="AY294" s="145" t="s">
        <v>158</v>
      </c>
    </row>
    <row r="295" spans="2:65" s="13" customFormat="1">
      <c r="B295" s="151"/>
      <c r="D295" s="144" t="s">
        <v>167</v>
      </c>
      <c r="E295" s="152" t="s">
        <v>1</v>
      </c>
      <c r="F295" s="153" t="s">
        <v>171</v>
      </c>
      <c r="H295" s="154">
        <v>9.9779999999999998</v>
      </c>
      <c r="I295" s="155"/>
      <c r="L295" s="151"/>
      <c r="M295" s="156"/>
      <c r="T295" s="157"/>
      <c r="AT295" s="152" t="s">
        <v>167</v>
      </c>
      <c r="AU295" s="152" t="s">
        <v>90</v>
      </c>
      <c r="AV295" s="13" t="s">
        <v>165</v>
      </c>
      <c r="AW295" s="13" t="s">
        <v>34</v>
      </c>
      <c r="AX295" s="13" t="s">
        <v>88</v>
      </c>
      <c r="AY295" s="152" t="s">
        <v>158</v>
      </c>
    </row>
    <row r="296" spans="2:65" s="1" customFormat="1" ht="33" customHeight="1">
      <c r="B296" s="30"/>
      <c r="C296" s="130" t="s">
        <v>413</v>
      </c>
      <c r="D296" s="130" t="s">
        <v>160</v>
      </c>
      <c r="E296" s="131" t="s">
        <v>414</v>
      </c>
      <c r="F296" s="132" t="s">
        <v>415</v>
      </c>
      <c r="G296" s="133" t="s">
        <v>207</v>
      </c>
      <c r="H296" s="134">
        <v>10.44</v>
      </c>
      <c r="I296" s="135"/>
      <c r="J296" s="136">
        <f>ROUND(I296*H296,2)</f>
        <v>0</v>
      </c>
      <c r="K296" s="132" t="s">
        <v>164</v>
      </c>
      <c r="L296" s="30"/>
      <c r="M296" s="137" t="s">
        <v>1</v>
      </c>
      <c r="N296" s="138" t="s">
        <v>45</v>
      </c>
      <c r="P296" s="139">
        <f>O296*H296</f>
        <v>0</v>
      </c>
      <c r="Q296" s="139">
        <v>0.10100000000000001</v>
      </c>
      <c r="R296" s="139">
        <f>Q296*H296</f>
        <v>1.05444</v>
      </c>
      <c r="S296" s="139">
        <v>0</v>
      </c>
      <c r="T296" s="140">
        <f>S296*H296</f>
        <v>0</v>
      </c>
      <c r="AR296" s="141" t="s">
        <v>165</v>
      </c>
      <c r="AT296" s="141" t="s">
        <v>160</v>
      </c>
      <c r="AU296" s="141" t="s">
        <v>90</v>
      </c>
      <c r="AY296" s="15" t="s">
        <v>158</v>
      </c>
      <c r="BE296" s="142">
        <f>IF(N296="základní",J296,0)</f>
        <v>0</v>
      </c>
      <c r="BF296" s="142">
        <f>IF(N296="snížená",J296,0)</f>
        <v>0</v>
      </c>
      <c r="BG296" s="142">
        <f>IF(N296="zákl. přenesená",J296,0)</f>
        <v>0</v>
      </c>
      <c r="BH296" s="142">
        <f>IF(N296="sníž. přenesená",J296,0)</f>
        <v>0</v>
      </c>
      <c r="BI296" s="142">
        <f>IF(N296="nulová",J296,0)</f>
        <v>0</v>
      </c>
      <c r="BJ296" s="15" t="s">
        <v>88</v>
      </c>
      <c r="BK296" s="142">
        <f>ROUND(I296*H296,2)</f>
        <v>0</v>
      </c>
      <c r="BL296" s="15" t="s">
        <v>165</v>
      </c>
      <c r="BM296" s="141" t="s">
        <v>416</v>
      </c>
    </row>
    <row r="297" spans="2:65" s="1" customFormat="1">
      <c r="B297" s="30"/>
      <c r="D297" s="144" t="s">
        <v>417</v>
      </c>
      <c r="F297" s="168" t="s">
        <v>418</v>
      </c>
      <c r="I297" s="169"/>
      <c r="L297" s="30"/>
      <c r="M297" s="170"/>
      <c r="T297" s="54"/>
      <c r="AT297" s="15" t="s">
        <v>417</v>
      </c>
      <c r="AU297" s="15" t="s">
        <v>90</v>
      </c>
    </row>
    <row r="298" spans="2:65" s="1" customFormat="1" ht="24.2" customHeight="1">
      <c r="B298" s="30"/>
      <c r="C298" s="158" t="s">
        <v>419</v>
      </c>
      <c r="D298" s="158" t="s">
        <v>328</v>
      </c>
      <c r="E298" s="159" t="s">
        <v>420</v>
      </c>
      <c r="F298" s="160" t="s">
        <v>421</v>
      </c>
      <c r="G298" s="161" t="s">
        <v>207</v>
      </c>
      <c r="H298" s="162">
        <v>10.753</v>
      </c>
      <c r="I298" s="163"/>
      <c r="J298" s="164">
        <f>ROUND(I298*H298,2)</f>
        <v>0</v>
      </c>
      <c r="K298" s="160" t="s">
        <v>164</v>
      </c>
      <c r="L298" s="165"/>
      <c r="M298" s="166" t="s">
        <v>1</v>
      </c>
      <c r="N298" s="167" t="s">
        <v>45</v>
      </c>
      <c r="P298" s="139">
        <f>O298*H298</f>
        <v>0</v>
      </c>
      <c r="Q298" s="139">
        <v>6.7000000000000004E-2</v>
      </c>
      <c r="R298" s="139">
        <f>Q298*H298</f>
        <v>0.72045100000000006</v>
      </c>
      <c r="S298" s="139">
        <v>0</v>
      </c>
      <c r="T298" s="140">
        <f>S298*H298</f>
        <v>0</v>
      </c>
      <c r="AR298" s="141" t="s">
        <v>204</v>
      </c>
      <c r="AT298" s="141" t="s">
        <v>328</v>
      </c>
      <c r="AU298" s="141" t="s">
        <v>90</v>
      </c>
      <c r="AY298" s="15" t="s">
        <v>158</v>
      </c>
      <c r="BE298" s="142">
        <f>IF(N298="základní",J298,0)</f>
        <v>0</v>
      </c>
      <c r="BF298" s="142">
        <f>IF(N298="snížená",J298,0)</f>
        <v>0</v>
      </c>
      <c r="BG298" s="142">
        <f>IF(N298="zákl. přenesená",J298,0)</f>
        <v>0</v>
      </c>
      <c r="BH298" s="142">
        <f>IF(N298="sníž. přenesená",J298,0)</f>
        <v>0</v>
      </c>
      <c r="BI298" s="142">
        <f>IF(N298="nulová",J298,0)</f>
        <v>0</v>
      </c>
      <c r="BJ298" s="15" t="s">
        <v>88</v>
      </c>
      <c r="BK298" s="142">
        <f>ROUND(I298*H298,2)</f>
        <v>0</v>
      </c>
      <c r="BL298" s="15" t="s">
        <v>165</v>
      </c>
      <c r="BM298" s="141" t="s">
        <v>422</v>
      </c>
    </row>
    <row r="299" spans="2:65" s="12" customFormat="1">
      <c r="B299" s="143"/>
      <c r="D299" s="144" t="s">
        <v>167</v>
      </c>
      <c r="F299" s="146" t="s">
        <v>423</v>
      </c>
      <c r="H299" s="147">
        <v>10.753</v>
      </c>
      <c r="I299" s="148"/>
      <c r="L299" s="143"/>
      <c r="M299" s="149"/>
      <c r="T299" s="150"/>
      <c r="AT299" s="145" t="s">
        <v>167</v>
      </c>
      <c r="AU299" s="145" t="s">
        <v>90</v>
      </c>
      <c r="AV299" s="12" t="s">
        <v>90</v>
      </c>
      <c r="AW299" s="12" t="s">
        <v>4</v>
      </c>
      <c r="AX299" s="12" t="s">
        <v>88</v>
      </c>
      <c r="AY299" s="145" t="s">
        <v>158</v>
      </c>
    </row>
    <row r="300" spans="2:65" s="1" customFormat="1" ht="33" customHeight="1">
      <c r="B300" s="30"/>
      <c r="C300" s="130" t="s">
        <v>424</v>
      </c>
      <c r="D300" s="130" t="s">
        <v>160</v>
      </c>
      <c r="E300" s="131" t="s">
        <v>425</v>
      </c>
      <c r="F300" s="132" t="s">
        <v>426</v>
      </c>
      <c r="G300" s="133" t="s">
        <v>297</v>
      </c>
      <c r="H300" s="134">
        <v>60.23</v>
      </c>
      <c r="I300" s="135"/>
      <c r="J300" s="136">
        <f>ROUND(I300*H300,2)</f>
        <v>0</v>
      </c>
      <c r="K300" s="132" t="s">
        <v>164</v>
      </c>
      <c r="L300" s="30"/>
      <c r="M300" s="137" t="s">
        <v>1</v>
      </c>
      <c r="N300" s="138" t="s">
        <v>45</v>
      </c>
      <c r="P300" s="139">
        <f>O300*H300</f>
        <v>0</v>
      </c>
      <c r="Q300" s="139">
        <v>9.5990000000000006E-2</v>
      </c>
      <c r="R300" s="139">
        <f>Q300*H300</f>
        <v>5.7814776999999999</v>
      </c>
      <c r="S300" s="139">
        <v>0</v>
      </c>
      <c r="T300" s="140">
        <f>S300*H300</f>
        <v>0</v>
      </c>
      <c r="AR300" s="141" t="s">
        <v>165</v>
      </c>
      <c r="AT300" s="141" t="s">
        <v>160</v>
      </c>
      <c r="AU300" s="141" t="s">
        <v>90</v>
      </c>
      <c r="AY300" s="15" t="s">
        <v>158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5" t="s">
        <v>88</v>
      </c>
      <c r="BK300" s="142">
        <f>ROUND(I300*H300,2)</f>
        <v>0</v>
      </c>
      <c r="BL300" s="15" t="s">
        <v>165</v>
      </c>
      <c r="BM300" s="141" t="s">
        <v>427</v>
      </c>
    </row>
    <row r="301" spans="2:65" s="12" customFormat="1">
      <c r="B301" s="143"/>
      <c r="D301" s="144" t="s">
        <v>167</v>
      </c>
      <c r="E301" s="145" t="s">
        <v>1</v>
      </c>
      <c r="F301" s="146" t="s">
        <v>428</v>
      </c>
      <c r="H301" s="147">
        <v>8.5299999999999994</v>
      </c>
      <c r="I301" s="148"/>
      <c r="L301" s="143"/>
      <c r="M301" s="149"/>
      <c r="T301" s="150"/>
      <c r="AT301" s="145" t="s">
        <v>167</v>
      </c>
      <c r="AU301" s="145" t="s">
        <v>90</v>
      </c>
      <c r="AV301" s="12" t="s">
        <v>90</v>
      </c>
      <c r="AW301" s="12" t="s">
        <v>34</v>
      </c>
      <c r="AX301" s="12" t="s">
        <v>80</v>
      </c>
      <c r="AY301" s="145" t="s">
        <v>158</v>
      </c>
    </row>
    <row r="302" spans="2:65" s="12" customFormat="1">
      <c r="B302" s="143"/>
      <c r="D302" s="144" t="s">
        <v>167</v>
      </c>
      <c r="E302" s="145" t="s">
        <v>1</v>
      </c>
      <c r="F302" s="146" t="s">
        <v>429</v>
      </c>
      <c r="H302" s="147">
        <v>3.5</v>
      </c>
      <c r="I302" s="148"/>
      <c r="L302" s="143"/>
      <c r="M302" s="149"/>
      <c r="T302" s="150"/>
      <c r="AT302" s="145" t="s">
        <v>167</v>
      </c>
      <c r="AU302" s="145" t="s">
        <v>90</v>
      </c>
      <c r="AV302" s="12" t="s">
        <v>90</v>
      </c>
      <c r="AW302" s="12" t="s">
        <v>34</v>
      </c>
      <c r="AX302" s="12" t="s">
        <v>80</v>
      </c>
      <c r="AY302" s="145" t="s">
        <v>158</v>
      </c>
    </row>
    <row r="303" spans="2:65" s="12" customFormat="1">
      <c r="B303" s="143"/>
      <c r="D303" s="144" t="s">
        <v>167</v>
      </c>
      <c r="E303" s="145" t="s">
        <v>1</v>
      </c>
      <c r="F303" s="146" t="s">
        <v>430</v>
      </c>
      <c r="H303" s="147">
        <v>48.2</v>
      </c>
      <c r="I303" s="148"/>
      <c r="L303" s="143"/>
      <c r="M303" s="149"/>
      <c r="T303" s="150"/>
      <c r="AT303" s="145" t="s">
        <v>167</v>
      </c>
      <c r="AU303" s="145" t="s">
        <v>90</v>
      </c>
      <c r="AV303" s="12" t="s">
        <v>90</v>
      </c>
      <c r="AW303" s="12" t="s">
        <v>34</v>
      </c>
      <c r="AX303" s="12" t="s">
        <v>80</v>
      </c>
      <c r="AY303" s="145" t="s">
        <v>158</v>
      </c>
    </row>
    <row r="304" spans="2:65" s="13" customFormat="1">
      <c r="B304" s="151"/>
      <c r="D304" s="144" t="s">
        <v>167</v>
      </c>
      <c r="E304" s="152" t="s">
        <v>1</v>
      </c>
      <c r="F304" s="153" t="s">
        <v>171</v>
      </c>
      <c r="H304" s="154">
        <v>60.23</v>
      </c>
      <c r="I304" s="155"/>
      <c r="L304" s="151"/>
      <c r="M304" s="156"/>
      <c r="T304" s="157"/>
      <c r="AT304" s="152" t="s">
        <v>167</v>
      </c>
      <c r="AU304" s="152" t="s">
        <v>90</v>
      </c>
      <c r="AV304" s="13" t="s">
        <v>165</v>
      </c>
      <c r="AW304" s="13" t="s">
        <v>34</v>
      </c>
      <c r="AX304" s="13" t="s">
        <v>88</v>
      </c>
      <c r="AY304" s="152" t="s">
        <v>158</v>
      </c>
    </row>
    <row r="305" spans="2:65" s="1" customFormat="1" ht="16.5" customHeight="1">
      <c r="B305" s="30"/>
      <c r="C305" s="158" t="s">
        <v>431</v>
      </c>
      <c r="D305" s="158" t="s">
        <v>328</v>
      </c>
      <c r="E305" s="159" t="s">
        <v>432</v>
      </c>
      <c r="F305" s="160" t="s">
        <v>433</v>
      </c>
      <c r="G305" s="161" t="s">
        <v>297</v>
      </c>
      <c r="H305" s="162">
        <v>61.435000000000002</v>
      </c>
      <c r="I305" s="163"/>
      <c r="J305" s="164">
        <f>ROUND(I305*H305,2)</f>
        <v>0</v>
      </c>
      <c r="K305" s="160" t="s">
        <v>164</v>
      </c>
      <c r="L305" s="165"/>
      <c r="M305" s="166" t="s">
        <v>1</v>
      </c>
      <c r="N305" s="167" t="s">
        <v>45</v>
      </c>
      <c r="P305" s="139">
        <f>O305*H305</f>
        <v>0</v>
      </c>
      <c r="Q305" s="139">
        <v>3.5999999999999997E-2</v>
      </c>
      <c r="R305" s="139">
        <f>Q305*H305</f>
        <v>2.2116599999999997</v>
      </c>
      <c r="S305" s="139">
        <v>0</v>
      </c>
      <c r="T305" s="140">
        <f>S305*H305</f>
        <v>0</v>
      </c>
      <c r="AR305" s="141" t="s">
        <v>204</v>
      </c>
      <c r="AT305" s="141" t="s">
        <v>328</v>
      </c>
      <c r="AU305" s="141" t="s">
        <v>90</v>
      </c>
      <c r="AY305" s="15" t="s">
        <v>158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5" t="s">
        <v>88</v>
      </c>
      <c r="BK305" s="142">
        <f>ROUND(I305*H305,2)</f>
        <v>0</v>
      </c>
      <c r="BL305" s="15" t="s">
        <v>165</v>
      </c>
      <c r="BM305" s="141" t="s">
        <v>434</v>
      </c>
    </row>
    <row r="306" spans="2:65" s="12" customFormat="1">
      <c r="B306" s="143"/>
      <c r="D306" s="144" t="s">
        <v>167</v>
      </c>
      <c r="F306" s="146" t="s">
        <v>435</v>
      </c>
      <c r="H306" s="147">
        <v>61.435000000000002</v>
      </c>
      <c r="I306" s="148"/>
      <c r="L306" s="143"/>
      <c r="M306" s="149"/>
      <c r="T306" s="150"/>
      <c r="AT306" s="145" t="s">
        <v>167</v>
      </c>
      <c r="AU306" s="145" t="s">
        <v>90</v>
      </c>
      <c r="AV306" s="12" t="s">
        <v>90</v>
      </c>
      <c r="AW306" s="12" t="s">
        <v>4</v>
      </c>
      <c r="AX306" s="12" t="s">
        <v>88</v>
      </c>
      <c r="AY306" s="145" t="s">
        <v>158</v>
      </c>
    </row>
    <row r="307" spans="2:65" s="1" customFormat="1" ht="21.75" customHeight="1">
      <c r="B307" s="30"/>
      <c r="C307" s="130" t="s">
        <v>436</v>
      </c>
      <c r="D307" s="130" t="s">
        <v>160</v>
      </c>
      <c r="E307" s="131" t="s">
        <v>437</v>
      </c>
      <c r="F307" s="132" t="s">
        <v>438</v>
      </c>
      <c r="G307" s="133" t="s">
        <v>207</v>
      </c>
      <c r="H307" s="134">
        <v>24.1</v>
      </c>
      <c r="I307" s="135"/>
      <c r="J307" s="136">
        <f>ROUND(I307*H307,2)</f>
        <v>0</v>
      </c>
      <c r="K307" s="132" t="s">
        <v>164</v>
      </c>
      <c r="L307" s="30"/>
      <c r="M307" s="137" t="s">
        <v>1</v>
      </c>
      <c r="N307" s="138" t="s">
        <v>45</v>
      </c>
      <c r="P307" s="139">
        <f>O307*H307</f>
        <v>0</v>
      </c>
      <c r="Q307" s="139">
        <v>0.3674</v>
      </c>
      <c r="R307" s="139">
        <f>Q307*H307</f>
        <v>8.8543400000000005</v>
      </c>
      <c r="S307" s="139">
        <v>0</v>
      </c>
      <c r="T307" s="140">
        <f>S307*H307</f>
        <v>0</v>
      </c>
      <c r="AR307" s="141" t="s">
        <v>165</v>
      </c>
      <c r="AT307" s="141" t="s">
        <v>160</v>
      </c>
      <c r="AU307" s="141" t="s">
        <v>90</v>
      </c>
      <c r="AY307" s="15" t="s">
        <v>158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5" t="s">
        <v>88</v>
      </c>
      <c r="BK307" s="142">
        <f>ROUND(I307*H307,2)</f>
        <v>0</v>
      </c>
      <c r="BL307" s="15" t="s">
        <v>165</v>
      </c>
      <c r="BM307" s="141" t="s">
        <v>439</v>
      </c>
    </row>
    <row r="308" spans="2:65" s="12" customFormat="1">
      <c r="B308" s="143"/>
      <c r="D308" s="144" t="s">
        <v>167</v>
      </c>
      <c r="E308" s="145" t="s">
        <v>1</v>
      </c>
      <c r="F308" s="146" t="s">
        <v>440</v>
      </c>
      <c r="H308" s="147">
        <v>24.1</v>
      </c>
      <c r="I308" s="148"/>
      <c r="L308" s="143"/>
      <c r="M308" s="149"/>
      <c r="T308" s="150"/>
      <c r="AT308" s="145" t="s">
        <v>167</v>
      </c>
      <c r="AU308" s="145" t="s">
        <v>90</v>
      </c>
      <c r="AV308" s="12" t="s">
        <v>90</v>
      </c>
      <c r="AW308" s="12" t="s">
        <v>34</v>
      </c>
      <c r="AX308" s="12" t="s">
        <v>80</v>
      </c>
      <c r="AY308" s="145" t="s">
        <v>158</v>
      </c>
    </row>
    <row r="309" spans="2:65" s="13" customFormat="1">
      <c r="B309" s="151"/>
      <c r="D309" s="144" t="s">
        <v>167</v>
      </c>
      <c r="E309" s="152" t="s">
        <v>1</v>
      </c>
      <c r="F309" s="153" t="s">
        <v>171</v>
      </c>
      <c r="H309" s="154">
        <v>24.1</v>
      </c>
      <c r="I309" s="155"/>
      <c r="L309" s="151"/>
      <c r="M309" s="156"/>
      <c r="T309" s="157"/>
      <c r="AT309" s="152" t="s">
        <v>167</v>
      </c>
      <c r="AU309" s="152" t="s">
        <v>90</v>
      </c>
      <c r="AV309" s="13" t="s">
        <v>165</v>
      </c>
      <c r="AW309" s="13" t="s">
        <v>34</v>
      </c>
      <c r="AX309" s="13" t="s">
        <v>88</v>
      </c>
      <c r="AY309" s="152" t="s">
        <v>158</v>
      </c>
    </row>
    <row r="310" spans="2:65" s="11" customFormat="1" ht="22.9" customHeight="1">
      <c r="B310" s="118"/>
      <c r="D310" s="119" t="s">
        <v>79</v>
      </c>
      <c r="E310" s="128" t="s">
        <v>195</v>
      </c>
      <c r="F310" s="128" t="s">
        <v>441</v>
      </c>
      <c r="I310" s="121"/>
      <c r="J310" s="129">
        <f>BK310</f>
        <v>0</v>
      </c>
      <c r="L310" s="118"/>
      <c r="M310" s="123"/>
      <c r="P310" s="124">
        <f>SUM(P311:P365)</f>
        <v>0</v>
      </c>
      <c r="R310" s="124">
        <f>SUM(R311:R365)</f>
        <v>390.81395177999997</v>
      </c>
      <c r="T310" s="125">
        <f>SUM(T311:T365)</f>
        <v>4.0000000000000001E-3</v>
      </c>
      <c r="AR310" s="119" t="s">
        <v>88</v>
      </c>
      <c r="AT310" s="126" t="s">
        <v>79</v>
      </c>
      <c r="AU310" s="126" t="s">
        <v>88</v>
      </c>
      <c r="AY310" s="119" t="s">
        <v>158</v>
      </c>
      <c r="BK310" s="127">
        <f>SUM(BK311:BK365)</f>
        <v>0</v>
      </c>
    </row>
    <row r="311" spans="2:65" s="1" customFormat="1" ht="24.2" customHeight="1">
      <c r="B311" s="30"/>
      <c r="C311" s="130" t="s">
        <v>442</v>
      </c>
      <c r="D311" s="130" t="s">
        <v>160</v>
      </c>
      <c r="E311" s="131" t="s">
        <v>443</v>
      </c>
      <c r="F311" s="132" t="s">
        <v>444</v>
      </c>
      <c r="G311" s="133" t="s">
        <v>207</v>
      </c>
      <c r="H311" s="134">
        <v>427.33600000000001</v>
      </c>
      <c r="I311" s="135"/>
      <c r="J311" s="136">
        <f>ROUND(I311*H311,2)</f>
        <v>0</v>
      </c>
      <c r="K311" s="132" t="s">
        <v>164</v>
      </c>
      <c r="L311" s="30"/>
      <c r="M311" s="137" t="s">
        <v>1</v>
      </c>
      <c r="N311" s="138" t="s">
        <v>45</v>
      </c>
      <c r="P311" s="139">
        <f>O311*H311</f>
        <v>0</v>
      </c>
      <c r="Q311" s="139">
        <v>2.5999999999999998E-4</v>
      </c>
      <c r="R311" s="139">
        <f>Q311*H311</f>
        <v>0.11110735999999999</v>
      </c>
      <c r="S311" s="139">
        <v>0</v>
      </c>
      <c r="T311" s="140">
        <f>S311*H311</f>
        <v>0</v>
      </c>
      <c r="AR311" s="141" t="s">
        <v>165</v>
      </c>
      <c r="AT311" s="141" t="s">
        <v>160</v>
      </c>
      <c r="AU311" s="141" t="s">
        <v>90</v>
      </c>
      <c r="AY311" s="15" t="s">
        <v>158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5" t="s">
        <v>88</v>
      </c>
      <c r="BK311" s="142">
        <f>ROUND(I311*H311,2)</f>
        <v>0</v>
      </c>
      <c r="BL311" s="15" t="s">
        <v>165</v>
      </c>
      <c r="BM311" s="141" t="s">
        <v>445</v>
      </c>
    </row>
    <row r="312" spans="2:65" s="12" customFormat="1">
      <c r="B312" s="143"/>
      <c r="D312" s="144" t="s">
        <v>167</v>
      </c>
      <c r="E312" s="145" t="s">
        <v>1</v>
      </c>
      <c r="F312" s="146" t="s">
        <v>446</v>
      </c>
      <c r="H312" s="147">
        <v>403.536</v>
      </c>
      <c r="I312" s="148"/>
      <c r="L312" s="143"/>
      <c r="M312" s="149"/>
      <c r="T312" s="150"/>
      <c r="AT312" s="145" t="s">
        <v>167</v>
      </c>
      <c r="AU312" s="145" t="s">
        <v>90</v>
      </c>
      <c r="AV312" s="12" t="s">
        <v>90</v>
      </c>
      <c r="AW312" s="12" t="s">
        <v>34</v>
      </c>
      <c r="AX312" s="12" t="s">
        <v>80</v>
      </c>
      <c r="AY312" s="145" t="s">
        <v>158</v>
      </c>
    </row>
    <row r="313" spans="2:65" s="12" customFormat="1">
      <c r="B313" s="143"/>
      <c r="D313" s="144" t="s">
        <v>167</v>
      </c>
      <c r="E313" s="145" t="s">
        <v>1</v>
      </c>
      <c r="F313" s="146" t="s">
        <v>447</v>
      </c>
      <c r="H313" s="147">
        <v>23.8</v>
      </c>
      <c r="I313" s="148"/>
      <c r="L313" s="143"/>
      <c r="M313" s="149"/>
      <c r="T313" s="150"/>
      <c r="AT313" s="145" t="s">
        <v>167</v>
      </c>
      <c r="AU313" s="145" t="s">
        <v>90</v>
      </c>
      <c r="AV313" s="12" t="s">
        <v>90</v>
      </c>
      <c r="AW313" s="12" t="s">
        <v>34</v>
      </c>
      <c r="AX313" s="12" t="s">
        <v>80</v>
      </c>
      <c r="AY313" s="145" t="s">
        <v>158</v>
      </c>
    </row>
    <row r="314" spans="2:65" s="13" customFormat="1">
      <c r="B314" s="151"/>
      <c r="D314" s="144" t="s">
        <v>167</v>
      </c>
      <c r="E314" s="152" t="s">
        <v>1</v>
      </c>
      <c r="F314" s="153" t="s">
        <v>171</v>
      </c>
      <c r="H314" s="154">
        <v>427.33600000000001</v>
      </c>
      <c r="I314" s="155"/>
      <c r="L314" s="151"/>
      <c r="M314" s="156"/>
      <c r="T314" s="157"/>
      <c r="AT314" s="152" t="s">
        <v>167</v>
      </c>
      <c r="AU314" s="152" t="s">
        <v>90</v>
      </c>
      <c r="AV314" s="13" t="s">
        <v>165</v>
      </c>
      <c r="AW314" s="13" t="s">
        <v>34</v>
      </c>
      <c r="AX314" s="13" t="s">
        <v>88</v>
      </c>
      <c r="AY314" s="152" t="s">
        <v>158</v>
      </c>
    </row>
    <row r="315" spans="2:65" s="1" customFormat="1" ht="21.75" customHeight="1">
      <c r="B315" s="30"/>
      <c r="C315" s="130" t="s">
        <v>448</v>
      </c>
      <c r="D315" s="130" t="s">
        <v>160</v>
      </c>
      <c r="E315" s="131" t="s">
        <v>449</v>
      </c>
      <c r="F315" s="132" t="s">
        <v>450</v>
      </c>
      <c r="G315" s="133" t="s">
        <v>207</v>
      </c>
      <c r="H315" s="134">
        <v>427.33600000000001</v>
      </c>
      <c r="I315" s="135"/>
      <c r="J315" s="136">
        <f>ROUND(I315*H315,2)</f>
        <v>0</v>
      </c>
      <c r="K315" s="132" t="s">
        <v>164</v>
      </c>
      <c r="L315" s="30"/>
      <c r="M315" s="137" t="s">
        <v>1</v>
      </c>
      <c r="N315" s="138" t="s">
        <v>45</v>
      </c>
      <c r="P315" s="139">
        <f>O315*H315</f>
        <v>0</v>
      </c>
      <c r="Q315" s="139">
        <v>4.3800000000000002E-3</v>
      </c>
      <c r="R315" s="139">
        <f>Q315*H315</f>
        <v>1.8717316800000001</v>
      </c>
      <c r="S315" s="139">
        <v>0</v>
      </c>
      <c r="T315" s="140">
        <f>S315*H315</f>
        <v>0</v>
      </c>
      <c r="AR315" s="141" t="s">
        <v>165</v>
      </c>
      <c r="AT315" s="141" t="s">
        <v>160</v>
      </c>
      <c r="AU315" s="141" t="s">
        <v>90</v>
      </c>
      <c r="AY315" s="15" t="s">
        <v>158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5" t="s">
        <v>88</v>
      </c>
      <c r="BK315" s="142">
        <f>ROUND(I315*H315,2)</f>
        <v>0</v>
      </c>
      <c r="BL315" s="15" t="s">
        <v>165</v>
      </c>
      <c r="BM315" s="141" t="s">
        <v>451</v>
      </c>
    </row>
    <row r="316" spans="2:65" s="12" customFormat="1">
      <c r="B316" s="143"/>
      <c r="D316" s="144" t="s">
        <v>167</v>
      </c>
      <c r="E316" s="145" t="s">
        <v>1</v>
      </c>
      <c r="F316" s="146" t="s">
        <v>446</v>
      </c>
      <c r="H316" s="147">
        <v>403.536</v>
      </c>
      <c r="I316" s="148"/>
      <c r="L316" s="143"/>
      <c r="M316" s="149"/>
      <c r="T316" s="150"/>
      <c r="AT316" s="145" t="s">
        <v>167</v>
      </c>
      <c r="AU316" s="145" t="s">
        <v>90</v>
      </c>
      <c r="AV316" s="12" t="s">
        <v>90</v>
      </c>
      <c r="AW316" s="12" t="s">
        <v>34</v>
      </c>
      <c r="AX316" s="12" t="s">
        <v>80</v>
      </c>
      <c r="AY316" s="145" t="s">
        <v>158</v>
      </c>
    </row>
    <row r="317" spans="2:65" s="12" customFormat="1">
      <c r="B317" s="143"/>
      <c r="D317" s="144" t="s">
        <v>167</v>
      </c>
      <c r="E317" s="145" t="s">
        <v>1</v>
      </c>
      <c r="F317" s="146" t="s">
        <v>447</v>
      </c>
      <c r="H317" s="147">
        <v>23.8</v>
      </c>
      <c r="I317" s="148"/>
      <c r="L317" s="143"/>
      <c r="M317" s="149"/>
      <c r="T317" s="150"/>
      <c r="AT317" s="145" t="s">
        <v>167</v>
      </c>
      <c r="AU317" s="145" t="s">
        <v>90</v>
      </c>
      <c r="AV317" s="12" t="s">
        <v>90</v>
      </c>
      <c r="AW317" s="12" t="s">
        <v>34</v>
      </c>
      <c r="AX317" s="12" t="s">
        <v>80</v>
      </c>
      <c r="AY317" s="145" t="s">
        <v>158</v>
      </c>
    </row>
    <row r="318" spans="2:65" s="13" customFormat="1">
      <c r="B318" s="151"/>
      <c r="D318" s="144" t="s">
        <v>167</v>
      </c>
      <c r="E318" s="152" t="s">
        <v>1</v>
      </c>
      <c r="F318" s="153" t="s">
        <v>171</v>
      </c>
      <c r="H318" s="154">
        <v>427.33600000000001</v>
      </c>
      <c r="I318" s="155"/>
      <c r="L318" s="151"/>
      <c r="M318" s="156"/>
      <c r="T318" s="157"/>
      <c r="AT318" s="152" t="s">
        <v>167</v>
      </c>
      <c r="AU318" s="152" t="s">
        <v>90</v>
      </c>
      <c r="AV318" s="13" t="s">
        <v>165</v>
      </c>
      <c r="AW318" s="13" t="s">
        <v>34</v>
      </c>
      <c r="AX318" s="13" t="s">
        <v>88</v>
      </c>
      <c r="AY318" s="152" t="s">
        <v>158</v>
      </c>
    </row>
    <row r="319" spans="2:65" s="1" customFormat="1" ht="16.5" customHeight="1">
      <c r="B319" s="30"/>
      <c r="C319" s="130" t="s">
        <v>452</v>
      </c>
      <c r="D319" s="130" t="s">
        <v>160</v>
      </c>
      <c r="E319" s="131" t="s">
        <v>453</v>
      </c>
      <c r="F319" s="132" t="s">
        <v>454</v>
      </c>
      <c r="G319" s="133" t="s">
        <v>207</v>
      </c>
      <c r="H319" s="134">
        <v>427.33600000000001</v>
      </c>
      <c r="I319" s="135"/>
      <c r="J319" s="136">
        <f>ROUND(I319*H319,2)</f>
        <v>0</v>
      </c>
      <c r="K319" s="132" t="s">
        <v>164</v>
      </c>
      <c r="L319" s="30"/>
      <c r="M319" s="137" t="s">
        <v>1</v>
      </c>
      <c r="N319" s="138" t="s">
        <v>45</v>
      </c>
      <c r="P319" s="139">
        <f>O319*H319</f>
        <v>0</v>
      </c>
      <c r="Q319" s="139">
        <v>3.9100000000000003E-3</v>
      </c>
      <c r="R319" s="139">
        <f>Q319*H319</f>
        <v>1.6708837600000002</v>
      </c>
      <c r="S319" s="139">
        <v>0</v>
      </c>
      <c r="T319" s="140">
        <f>S319*H319</f>
        <v>0</v>
      </c>
      <c r="AR319" s="141" t="s">
        <v>165</v>
      </c>
      <c r="AT319" s="141" t="s">
        <v>160</v>
      </c>
      <c r="AU319" s="141" t="s">
        <v>90</v>
      </c>
      <c r="AY319" s="15" t="s">
        <v>158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5" t="s">
        <v>88</v>
      </c>
      <c r="BK319" s="142">
        <f>ROUND(I319*H319,2)</f>
        <v>0</v>
      </c>
      <c r="BL319" s="15" t="s">
        <v>165</v>
      </c>
      <c r="BM319" s="141" t="s">
        <v>455</v>
      </c>
    </row>
    <row r="320" spans="2:65" s="12" customFormat="1">
      <c r="B320" s="143"/>
      <c r="D320" s="144" t="s">
        <v>167</v>
      </c>
      <c r="E320" s="145" t="s">
        <v>1</v>
      </c>
      <c r="F320" s="146" t="s">
        <v>446</v>
      </c>
      <c r="H320" s="147">
        <v>403.536</v>
      </c>
      <c r="I320" s="148"/>
      <c r="L320" s="143"/>
      <c r="M320" s="149"/>
      <c r="T320" s="150"/>
      <c r="AT320" s="145" t="s">
        <v>167</v>
      </c>
      <c r="AU320" s="145" t="s">
        <v>90</v>
      </c>
      <c r="AV320" s="12" t="s">
        <v>90</v>
      </c>
      <c r="AW320" s="12" t="s">
        <v>34</v>
      </c>
      <c r="AX320" s="12" t="s">
        <v>80</v>
      </c>
      <c r="AY320" s="145" t="s">
        <v>158</v>
      </c>
    </row>
    <row r="321" spans="2:65" s="12" customFormat="1">
      <c r="B321" s="143"/>
      <c r="D321" s="144" t="s">
        <v>167</v>
      </c>
      <c r="E321" s="145" t="s">
        <v>1</v>
      </c>
      <c r="F321" s="146" t="s">
        <v>447</v>
      </c>
      <c r="H321" s="147">
        <v>23.8</v>
      </c>
      <c r="I321" s="148"/>
      <c r="L321" s="143"/>
      <c r="M321" s="149"/>
      <c r="T321" s="150"/>
      <c r="AT321" s="145" t="s">
        <v>167</v>
      </c>
      <c r="AU321" s="145" t="s">
        <v>90</v>
      </c>
      <c r="AV321" s="12" t="s">
        <v>90</v>
      </c>
      <c r="AW321" s="12" t="s">
        <v>34</v>
      </c>
      <c r="AX321" s="12" t="s">
        <v>80</v>
      </c>
      <c r="AY321" s="145" t="s">
        <v>158</v>
      </c>
    </row>
    <row r="322" spans="2:65" s="13" customFormat="1">
      <c r="B322" s="151"/>
      <c r="D322" s="144" t="s">
        <v>167</v>
      </c>
      <c r="E322" s="152" t="s">
        <v>1</v>
      </c>
      <c r="F322" s="153" t="s">
        <v>171</v>
      </c>
      <c r="H322" s="154">
        <v>427.33600000000001</v>
      </c>
      <c r="I322" s="155"/>
      <c r="L322" s="151"/>
      <c r="M322" s="156"/>
      <c r="T322" s="157"/>
      <c r="AT322" s="152" t="s">
        <v>167</v>
      </c>
      <c r="AU322" s="152" t="s">
        <v>90</v>
      </c>
      <c r="AV322" s="13" t="s">
        <v>165</v>
      </c>
      <c r="AW322" s="13" t="s">
        <v>34</v>
      </c>
      <c r="AX322" s="13" t="s">
        <v>88</v>
      </c>
      <c r="AY322" s="152" t="s">
        <v>158</v>
      </c>
    </row>
    <row r="323" spans="2:65" s="1" customFormat="1" ht="24.2" customHeight="1">
      <c r="B323" s="30"/>
      <c r="C323" s="130" t="s">
        <v>456</v>
      </c>
      <c r="D323" s="130" t="s">
        <v>160</v>
      </c>
      <c r="E323" s="131" t="s">
        <v>457</v>
      </c>
      <c r="F323" s="132" t="s">
        <v>458</v>
      </c>
      <c r="G323" s="133" t="s">
        <v>207</v>
      </c>
      <c r="H323" s="134">
        <v>427.33600000000001</v>
      </c>
      <c r="I323" s="135"/>
      <c r="J323" s="136">
        <f>ROUND(I323*H323,2)</f>
        <v>0</v>
      </c>
      <c r="K323" s="132" t="s">
        <v>164</v>
      </c>
      <c r="L323" s="30"/>
      <c r="M323" s="137" t="s">
        <v>1</v>
      </c>
      <c r="N323" s="138" t="s">
        <v>45</v>
      </c>
      <c r="P323" s="139">
        <f>O323*H323</f>
        <v>0</v>
      </c>
      <c r="Q323" s="139">
        <v>1.2999999999999999E-3</v>
      </c>
      <c r="R323" s="139">
        <f>Q323*H323</f>
        <v>0.55553679999999994</v>
      </c>
      <c r="S323" s="139">
        <v>0</v>
      </c>
      <c r="T323" s="140">
        <f>S323*H323</f>
        <v>0</v>
      </c>
      <c r="AR323" s="141" t="s">
        <v>165</v>
      </c>
      <c r="AT323" s="141" t="s">
        <v>160</v>
      </c>
      <c r="AU323" s="141" t="s">
        <v>90</v>
      </c>
      <c r="AY323" s="15" t="s">
        <v>158</v>
      </c>
      <c r="BE323" s="142">
        <f>IF(N323="základní",J323,0)</f>
        <v>0</v>
      </c>
      <c r="BF323" s="142">
        <f>IF(N323="snížená",J323,0)</f>
        <v>0</v>
      </c>
      <c r="BG323" s="142">
        <f>IF(N323="zákl. přenesená",J323,0)</f>
        <v>0</v>
      </c>
      <c r="BH323" s="142">
        <f>IF(N323="sníž. přenesená",J323,0)</f>
        <v>0</v>
      </c>
      <c r="BI323" s="142">
        <f>IF(N323="nulová",J323,0)</f>
        <v>0</v>
      </c>
      <c r="BJ323" s="15" t="s">
        <v>88</v>
      </c>
      <c r="BK323" s="142">
        <f>ROUND(I323*H323,2)</f>
        <v>0</v>
      </c>
      <c r="BL323" s="15" t="s">
        <v>165</v>
      </c>
      <c r="BM323" s="141" t="s">
        <v>459</v>
      </c>
    </row>
    <row r="324" spans="2:65" s="12" customFormat="1">
      <c r="B324" s="143"/>
      <c r="D324" s="144" t="s">
        <v>167</v>
      </c>
      <c r="E324" s="145" t="s">
        <v>1</v>
      </c>
      <c r="F324" s="146" t="s">
        <v>446</v>
      </c>
      <c r="H324" s="147">
        <v>403.536</v>
      </c>
      <c r="I324" s="148"/>
      <c r="L324" s="143"/>
      <c r="M324" s="149"/>
      <c r="T324" s="150"/>
      <c r="AT324" s="145" t="s">
        <v>167</v>
      </c>
      <c r="AU324" s="145" t="s">
        <v>90</v>
      </c>
      <c r="AV324" s="12" t="s">
        <v>90</v>
      </c>
      <c r="AW324" s="12" t="s">
        <v>34</v>
      </c>
      <c r="AX324" s="12" t="s">
        <v>80</v>
      </c>
      <c r="AY324" s="145" t="s">
        <v>158</v>
      </c>
    </row>
    <row r="325" spans="2:65" s="12" customFormat="1">
      <c r="B325" s="143"/>
      <c r="D325" s="144" t="s">
        <v>167</v>
      </c>
      <c r="E325" s="145" t="s">
        <v>1</v>
      </c>
      <c r="F325" s="146" t="s">
        <v>447</v>
      </c>
      <c r="H325" s="147">
        <v>23.8</v>
      </c>
      <c r="I325" s="148"/>
      <c r="L325" s="143"/>
      <c r="M325" s="149"/>
      <c r="T325" s="150"/>
      <c r="AT325" s="145" t="s">
        <v>167</v>
      </c>
      <c r="AU325" s="145" t="s">
        <v>90</v>
      </c>
      <c r="AV325" s="12" t="s">
        <v>90</v>
      </c>
      <c r="AW325" s="12" t="s">
        <v>34</v>
      </c>
      <c r="AX325" s="12" t="s">
        <v>80</v>
      </c>
      <c r="AY325" s="145" t="s">
        <v>158</v>
      </c>
    </row>
    <row r="326" spans="2:65" s="13" customFormat="1">
      <c r="B326" s="151"/>
      <c r="D326" s="144" t="s">
        <v>167</v>
      </c>
      <c r="E326" s="152" t="s">
        <v>1</v>
      </c>
      <c r="F326" s="153" t="s">
        <v>171</v>
      </c>
      <c r="H326" s="154">
        <v>427.33600000000001</v>
      </c>
      <c r="I326" s="155"/>
      <c r="L326" s="151"/>
      <c r="M326" s="156"/>
      <c r="T326" s="157"/>
      <c r="AT326" s="152" t="s">
        <v>167</v>
      </c>
      <c r="AU326" s="152" t="s">
        <v>90</v>
      </c>
      <c r="AV326" s="13" t="s">
        <v>165</v>
      </c>
      <c r="AW326" s="13" t="s">
        <v>34</v>
      </c>
      <c r="AX326" s="13" t="s">
        <v>88</v>
      </c>
      <c r="AY326" s="152" t="s">
        <v>158</v>
      </c>
    </row>
    <row r="327" spans="2:65" s="1" customFormat="1" ht="24.2" customHeight="1">
      <c r="B327" s="30"/>
      <c r="C327" s="130" t="s">
        <v>460</v>
      </c>
      <c r="D327" s="130" t="s">
        <v>160</v>
      </c>
      <c r="E327" s="131" t="s">
        <v>461</v>
      </c>
      <c r="F327" s="132" t="s">
        <v>462</v>
      </c>
      <c r="G327" s="133" t="s">
        <v>207</v>
      </c>
      <c r="H327" s="134">
        <v>60.12</v>
      </c>
      <c r="I327" s="135"/>
      <c r="J327" s="136">
        <f>ROUND(I327*H327,2)</f>
        <v>0</v>
      </c>
      <c r="K327" s="132" t="s">
        <v>164</v>
      </c>
      <c r="L327" s="30"/>
      <c r="M327" s="137" t="s">
        <v>1</v>
      </c>
      <c r="N327" s="138" t="s">
        <v>45</v>
      </c>
      <c r="P327" s="139">
        <f>O327*H327</f>
        <v>0</v>
      </c>
      <c r="Q327" s="139">
        <v>1.47E-2</v>
      </c>
      <c r="R327" s="139">
        <f>Q327*H327</f>
        <v>0.88376399999999988</v>
      </c>
      <c r="S327" s="139">
        <v>0</v>
      </c>
      <c r="T327" s="140">
        <f>S327*H327</f>
        <v>0</v>
      </c>
      <c r="AR327" s="141" t="s">
        <v>165</v>
      </c>
      <c r="AT327" s="141" t="s">
        <v>160</v>
      </c>
      <c r="AU327" s="141" t="s">
        <v>90</v>
      </c>
      <c r="AY327" s="15" t="s">
        <v>158</v>
      </c>
      <c r="BE327" s="142">
        <f>IF(N327="základní",J327,0)</f>
        <v>0</v>
      </c>
      <c r="BF327" s="142">
        <f>IF(N327="snížená",J327,0)</f>
        <v>0</v>
      </c>
      <c r="BG327" s="142">
        <f>IF(N327="zákl. přenesená",J327,0)</f>
        <v>0</v>
      </c>
      <c r="BH327" s="142">
        <f>IF(N327="sníž. přenesená",J327,0)</f>
        <v>0</v>
      </c>
      <c r="BI327" s="142">
        <f>IF(N327="nulová",J327,0)</f>
        <v>0</v>
      </c>
      <c r="BJ327" s="15" t="s">
        <v>88</v>
      </c>
      <c r="BK327" s="142">
        <f>ROUND(I327*H327,2)</f>
        <v>0</v>
      </c>
      <c r="BL327" s="15" t="s">
        <v>165</v>
      </c>
      <c r="BM327" s="141" t="s">
        <v>463</v>
      </c>
    </row>
    <row r="328" spans="2:65" s="12" customFormat="1">
      <c r="B328" s="143"/>
      <c r="D328" s="144" t="s">
        <v>167</v>
      </c>
      <c r="E328" s="145" t="s">
        <v>1</v>
      </c>
      <c r="F328" s="146" t="s">
        <v>284</v>
      </c>
      <c r="H328" s="147">
        <v>33.6</v>
      </c>
      <c r="I328" s="148"/>
      <c r="L328" s="143"/>
      <c r="M328" s="149"/>
      <c r="T328" s="150"/>
      <c r="AT328" s="145" t="s">
        <v>167</v>
      </c>
      <c r="AU328" s="145" t="s">
        <v>90</v>
      </c>
      <c r="AV328" s="12" t="s">
        <v>90</v>
      </c>
      <c r="AW328" s="12" t="s">
        <v>34</v>
      </c>
      <c r="AX328" s="12" t="s">
        <v>80</v>
      </c>
      <c r="AY328" s="145" t="s">
        <v>158</v>
      </c>
    </row>
    <row r="329" spans="2:65" s="12" customFormat="1">
      <c r="B329" s="143"/>
      <c r="D329" s="144" t="s">
        <v>167</v>
      </c>
      <c r="E329" s="145" t="s">
        <v>1</v>
      </c>
      <c r="F329" s="146" t="s">
        <v>464</v>
      </c>
      <c r="H329" s="147">
        <v>6.44</v>
      </c>
      <c r="I329" s="148"/>
      <c r="L329" s="143"/>
      <c r="M329" s="149"/>
      <c r="T329" s="150"/>
      <c r="AT329" s="145" t="s">
        <v>167</v>
      </c>
      <c r="AU329" s="145" t="s">
        <v>90</v>
      </c>
      <c r="AV329" s="12" t="s">
        <v>90</v>
      </c>
      <c r="AW329" s="12" t="s">
        <v>34</v>
      </c>
      <c r="AX329" s="12" t="s">
        <v>80</v>
      </c>
      <c r="AY329" s="145" t="s">
        <v>158</v>
      </c>
    </row>
    <row r="330" spans="2:65" s="12" customFormat="1">
      <c r="B330" s="143"/>
      <c r="D330" s="144" t="s">
        <v>167</v>
      </c>
      <c r="E330" s="145" t="s">
        <v>1</v>
      </c>
      <c r="F330" s="146" t="s">
        <v>465</v>
      </c>
      <c r="H330" s="147">
        <v>4.83</v>
      </c>
      <c r="I330" s="148"/>
      <c r="L330" s="143"/>
      <c r="M330" s="149"/>
      <c r="T330" s="150"/>
      <c r="AT330" s="145" t="s">
        <v>167</v>
      </c>
      <c r="AU330" s="145" t="s">
        <v>90</v>
      </c>
      <c r="AV330" s="12" t="s">
        <v>90</v>
      </c>
      <c r="AW330" s="12" t="s">
        <v>34</v>
      </c>
      <c r="AX330" s="12" t="s">
        <v>80</v>
      </c>
      <c r="AY330" s="145" t="s">
        <v>158</v>
      </c>
    </row>
    <row r="331" spans="2:65" s="12" customFormat="1">
      <c r="B331" s="143"/>
      <c r="D331" s="144" t="s">
        <v>167</v>
      </c>
      <c r="E331" s="145" t="s">
        <v>1</v>
      </c>
      <c r="F331" s="146" t="s">
        <v>287</v>
      </c>
      <c r="H331" s="147">
        <v>2.31</v>
      </c>
      <c r="I331" s="148"/>
      <c r="L331" s="143"/>
      <c r="M331" s="149"/>
      <c r="T331" s="150"/>
      <c r="AT331" s="145" t="s">
        <v>167</v>
      </c>
      <c r="AU331" s="145" t="s">
        <v>90</v>
      </c>
      <c r="AV331" s="12" t="s">
        <v>90</v>
      </c>
      <c r="AW331" s="12" t="s">
        <v>34</v>
      </c>
      <c r="AX331" s="12" t="s">
        <v>80</v>
      </c>
      <c r="AY331" s="145" t="s">
        <v>158</v>
      </c>
    </row>
    <row r="332" spans="2:65" s="12" customFormat="1">
      <c r="B332" s="143"/>
      <c r="D332" s="144" t="s">
        <v>167</v>
      </c>
      <c r="E332" s="145" t="s">
        <v>1</v>
      </c>
      <c r="F332" s="146" t="s">
        <v>466</v>
      </c>
      <c r="H332" s="147">
        <v>8.32</v>
      </c>
      <c r="I332" s="148"/>
      <c r="L332" s="143"/>
      <c r="M332" s="149"/>
      <c r="T332" s="150"/>
      <c r="AT332" s="145" t="s">
        <v>167</v>
      </c>
      <c r="AU332" s="145" t="s">
        <v>90</v>
      </c>
      <c r="AV332" s="12" t="s">
        <v>90</v>
      </c>
      <c r="AW332" s="12" t="s">
        <v>34</v>
      </c>
      <c r="AX332" s="12" t="s">
        <v>80</v>
      </c>
      <c r="AY332" s="145" t="s">
        <v>158</v>
      </c>
    </row>
    <row r="333" spans="2:65" s="12" customFormat="1">
      <c r="B333" s="143"/>
      <c r="D333" s="144" t="s">
        <v>167</v>
      </c>
      <c r="E333" s="145" t="s">
        <v>1</v>
      </c>
      <c r="F333" s="146" t="s">
        <v>467</v>
      </c>
      <c r="H333" s="147">
        <v>4.62</v>
      </c>
      <c r="I333" s="148"/>
      <c r="L333" s="143"/>
      <c r="M333" s="149"/>
      <c r="T333" s="150"/>
      <c r="AT333" s="145" t="s">
        <v>167</v>
      </c>
      <c r="AU333" s="145" t="s">
        <v>90</v>
      </c>
      <c r="AV333" s="12" t="s">
        <v>90</v>
      </c>
      <c r="AW333" s="12" t="s">
        <v>34</v>
      </c>
      <c r="AX333" s="12" t="s">
        <v>80</v>
      </c>
      <c r="AY333" s="145" t="s">
        <v>158</v>
      </c>
    </row>
    <row r="334" spans="2:65" s="13" customFormat="1">
      <c r="B334" s="151"/>
      <c r="D334" s="144" t="s">
        <v>167</v>
      </c>
      <c r="E334" s="152" t="s">
        <v>1</v>
      </c>
      <c r="F334" s="153" t="s">
        <v>171</v>
      </c>
      <c r="H334" s="154">
        <v>60.12</v>
      </c>
      <c r="I334" s="155"/>
      <c r="L334" s="151"/>
      <c r="M334" s="156"/>
      <c r="T334" s="157"/>
      <c r="AT334" s="152" t="s">
        <v>167</v>
      </c>
      <c r="AU334" s="152" t="s">
        <v>90</v>
      </c>
      <c r="AV334" s="13" t="s">
        <v>165</v>
      </c>
      <c r="AW334" s="13" t="s">
        <v>34</v>
      </c>
      <c r="AX334" s="13" t="s">
        <v>88</v>
      </c>
      <c r="AY334" s="152" t="s">
        <v>158</v>
      </c>
    </row>
    <row r="335" spans="2:65" s="1" customFormat="1" ht="24.2" customHeight="1">
      <c r="B335" s="30"/>
      <c r="C335" s="130" t="s">
        <v>468</v>
      </c>
      <c r="D335" s="130" t="s">
        <v>160</v>
      </c>
      <c r="E335" s="131" t="s">
        <v>469</v>
      </c>
      <c r="F335" s="132" t="s">
        <v>470</v>
      </c>
      <c r="G335" s="133" t="s">
        <v>207</v>
      </c>
      <c r="H335" s="134">
        <v>60.12</v>
      </c>
      <c r="I335" s="135"/>
      <c r="J335" s="136">
        <f>ROUND(I335*H335,2)</f>
        <v>0</v>
      </c>
      <c r="K335" s="132" t="s">
        <v>164</v>
      </c>
      <c r="L335" s="30"/>
      <c r="M335" s="137" t="s">
        <v>1</v>
      </c>
      <c r="N335" s="138" t="s">
        <v>45</v>
      </c>
      <c r="P335" s="139">
        <f>O335*H335</f>
        <v>0</v>
      </c>
      <c r="Q335" s="139">
        <v>7.3499999999999998E-3</v>
      </c>
      <c r="R335" s="139">
        <f>Q335*H335</f>
        <v>0.44188199999999994</v>
      </c>
      <c r="S335" s="139">
        <v>0</v>
      </c>
      <c r="T335" s="140">
        <f>S335*H335</f>
        <v>0</v>
      </c>
      <c r="AR335" s="141" t="s">
        <v>165</v>
      </c>
      <c r="AT335" s="141" t="s">
        <v>160</v>
      </c>
      <c r="AU335" s="141" t="s">
        <v>90</v>
      </c>
      <c r="AY335" s="15" t="s">
        <v>158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5" t="s">
        <v>88</v>
      </c>
      <c r="BK335" s="142">
        <f>ROUND(I335*H335,2)</f>
        <v>0</v>
      </c>
      <c r="BL335" s="15" t="s">
        <v>165</v>
      </c>
      <c r="BM335" s="141" t="s">
        <v>471</v>
      </c>
    </row>
    <row r="336" spans="2:65" s="1" customFormat="1" ht="24.2" customHeight="1">
      <c r="B336" s="30"/>
      <c r="C336" s="130" t="s">
        <v>472</v>
      </c>
      <c r="D336" s="130" t="s">
        <v>160</v>
      </c>
      <c r="E336" s="131" t="s">
        <v>473</v>
      </c>
      <c r="F336" s="132" t="s">
        <v>474</v>
      </c>
      <c r="G336" s="133" t="s">
        <v>207</v>
      </c>
      <c r="H336" s="134">
        <v>33.6</v>
      </c>
      <c r="I336" s="135"/>
      <c r="J336" s="136">
        <f>ROUND(I336*H336,2)</f>
        <v>0</v>
      </c>
      <c r="K336" s="132" t="s">
        <v>1</v>
      </c>
      <c r="L336" s="30"/>
      <c r="M336" s="137" t="s">
        <v>1</v>
      </c>
      <c r="N336" s="138" t="s">
        <v>45</v>
      </c>
      <c r="P336" s="139">
        <f>O336*H336</f>
        <v>0</v>
      </c>
      <c r="Q336" s="139">
        <v>8.6E-3</v>
      </c>
      <c r="R336" s="139">
        <f>Q336*H336</f>
        <v>0.28895999999999999</v>
      </c>
      <c r="S336" s="139">
        <v>0</v>
      </c>
      <c r="T336" s="140">
        <f>S336*H336</f>
        <v>0</v>
      </c>
      <c r="AR336" s="141" t="s">
        <v>165</v>
      </c>
      <c r="AT336" s="141" t="s">
        <v>160</v>
      </c>
      <c r="AU336" s="141" t="s">
        <v>90</v>
      </c>
      <c r="AY336" s="15" t="s">
        <v>158</v>
      </c>
      <c r="BE336" s="142">
        <f>IF(N336="základní",J336,0)</f>
        <v>0</v>
      </c>
      <c r="BF336" s="142">
        <f>IF(N336="snížená",J336,0)</f>
        <v>0</v>
      </c>
      <c r="BG336" s="142">
        <f>IF(N336="zákl. přenesená",J336,0)</f>
        <v>0</v>
      </c>
      <c r="BH336" s="142">
        <f>IF(N336="sníž. přenesená",J336,0)</f>
        <v>0</v>
      </c>
      <c r="BI336" s="142">
        <f>IF(N336="nulová",J336,0)</f>
        <v>0</v>
      </c>
      <c r="BJ336" s="15" t="s">
        <v>88</v>
      </c>
      <c r="BK336" s="142">
        <f>ROUND(I336*H336,2)</f>
        <v>0</v>
      </c>
      <c r="BL336" s="15" t="s">
        <v>165</v>
      </c>
      <c r="BM336" s="141" t="s">
        <v>475</v>
      </c>
    </row>
    <row r="337" spans="2:65" s="12" customFormat="1">
      <c r="B337" s="143"/>
      <c r="D337" s="144" t="s">
        <v>167</v>
      </c>
      <c r="E337" s="145" t="s">
        <v>1</v>
      </c>
      <c r="F337" s="146" t="s">
        <v>476</v>
      </c>
      <c r="H337" s="147">
        <v>33.6</v>
      </c>
      <c r="I337" s="148"/>
      <c r="L337" s="143"/>
      <c r="M337" s="149"/>
      <c r="T337" s="150"/>
      <c r="AT337" s="145" t="s">
        <v>167</v>
      </c>
      <c r="AU337" s="145" t="s">
        <v>90</v>
      </c>
      <c r="AV337" s="12" t="s">
        <v>90</v>
      </c>
      <c r="AW337" s="12" t="s">
        <v>34</v>
      </c>
      <c r="AX337" s="12" t="s">
        <v>88</v>
      </c>
      <c r="AY337" s="145" t="s">
        <v>158</v>
      </c>
    </row>
    <row r="338" spans="2:65" s="1" customFormat="1" ht="16.5" customHeight="1">
      <c r="B338" s="30"/>
      <c r="C338" s="158" t="s">
        <v>477</v>
      </c>
      <c r="D338" s="158" t="s">
        <v>328</v>
      </c>
      <c r="E338" s="159" t="s">
        <v>478</v>
      </c>
      <c r="F338" s="160" t="s">
        <v>479</v>
      </c>
      <c r="G338" s="161" t="s">
        <v>207</v>
      </c>
      <c r="H338" s="162">
        <v>35.28</v>
      </c>
      <c r="I338" s="163"/>
      <c r="J338" s="164">
        <f>ROUND(I338*H338,2)</f>
        <v>0</v>
      </c>
      <c r="K338" s="160" t="s">
        <v>164</v>
      </c>
      <c r="L338" s="165"/>
      <c r="M338" s="166" t="s">
        <v>1</v>
      </c>
      <c r="N338" s="167" t="s">
        <v>45</v>
      </c>
      <c r="P338" s="139">
        <f>O338*H338</f>
        <v>0</v>
      </c>
      <c r="Q338" s="139">
        <v>1.2600000000000001E-3</v>
      </c>
      <c r="R338" s="139">
        <f>Q338*H338</f>
        <v>4.4452800000000001E-2</v>
      </c>
      <c r="S338" s="139">
        <v>0</v>
      </c>
      <c r="T338" s="140">
        <f>S338*H338</f>
        <v>0</v>
      </c>
      <c r="AR338" s="141" t="s">
        <v>204</v>
      </c>
      <c r="AT338" s="141" t="s">
        <v>328</v>
      </c>
      <c r="AU338" s="141" t="s">
        <v>90</v>
      </c>
      <c r="AY338" s="15" t="s">
        <v>158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5" t="s">
        <v>88</v>
      </c>
      <c r="BK338" s="142">
        <f>ROUND(I338*H338,2)</f>
        <v>0</v>
      </c>
      <c r="BL338" s="15" t="s">
        <v>165</v>
      </c>
      <c r="BM338" s="141" t="s">
        <v>480</v>
      </c>
    </row>
    <row r="339" spans="2:65" s="12" customFormat="1">
      <c r="B339" s="143"/>
      <c r="D339" s="144" t="s">
        <v>167</v>
      </c>
      <c r="F339" s="146" t="s">
        <v>481</v>
      </c>
      <c r="H339" s="147">
        <v>35.28</v>
      </c>
      <c r="I339" s="148"/>
      <c r="L339" s="143"/>
      <c r="M339" s="149"/>
      <c r="T339" s="150"/>
      <c r="AT339" s="145" t="s">
        <v>167</v>
      </c>
      <c r="AU339" s="145" t="s">
        <v>90</v>
      </c>
      <c r="AV339" s="12" t="s">
        <v>90</v>
      </c>
      <c r="AW339" s="12" t="s">
        <v>4</v>
      </c>
      <c r="AX339" s="12" t="s">
        <v>88</v>
      </c>
      <c r="AY339" s="145" t="s">
        <v>158</v>
      </c>
    </row>
    <row r="340" spans="2:65" s="1" customFormat="1" ht="21.75" customHeight="1">
      <c r="B340" s="30"/>
      <c r="C340" s="130" t="s">
        <v>482</v>
      </c>
      <c r="D340" s="130" t="s">
        <v>160</v>
      </c>
      <c r="E340" s="131" t="s">
        <v>483</v>
      </c>
      <c r="F340" s="132" t="s">
        <v>484</v>
      </c>
      <c r="G340" s="133" t="s">
        <v>207</v>
      </c>
      <c r="H340" s="134">
        <v>12.2</v>
      </c>
      <c r="I340" s="135"/>
      <c r="J340" s="136">
        <f>ROUND(I340*H340,2)</f>
        <v>0</v>
      </c>
      <c r="K340" s="132" t="s">
        <v>164</v>
      </c>
      <c r="L340" s="30"/>
      <c r="M340" s="137" t="s">
        <v>1</v>
      </c>
      <c r="N340" s="138" t="s">
        <v>45</v>
      </c>
      <c r="P340" s="139">
        <f>O340*H340</f>
        <v>0</v>
      </c>
      <c r="Q340" s="139">
        <v>4.3800000000000002E-3</v>
      </c>
      <c r="R340" s="139">
        <f>Q340*H340</f>
        <v>5.3435999999999997E-2</v>
      </c>
      <c r="S340" s="139">
        <v>0</v>
      </c>
      <c r="T340" s="140">
        <f>S340*H340</f>
        <v>0</v>
      </c>
      <c r="AR340" s="141" t="s">
        <v>165</v>
      </c>
      <c r="AT340" s="141" t="s">
        <v>160</v>
      </c>
      <c r="AU340" s="141" t="s">
        <v>90</v>
      </c>
      <c r="AY340" s="15" t="s">
        <v>158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5" t="s">
        <v>88</v>
      </c>
      <c r="BK340" s="142">
        <f>ROUND(I340*H340,2)</f>
        <v>0</v>
      </c>
      <c r="BL340" s="15" t="s">
        <v>165</v>
      </c>
      <c r="BM340" s="141" t="s">
        <v>485</v>
      </c>
    </row>
    <row r="341" spans="2:65" s="1" customFormat="1" ht="24.2" customHeight="1">
      <c r="B341" s="30"/>
      <c r="C341" s="130" t="s">
        <v>486</v>
      </c>
      <c r="D341" s="130" t="s">
        <v>160</v>
      </c>
      <c r="E341" s="131" t="s">
        <v>487</v>
      </c>
      <c r="F341" s="132" t="s">
        <v>488</v>
      </c>
      <c r="G341" s="133" t="s">
        <v>297</v>
      </c>
      <c r="H341" s="134">
        <v>10</v>
      </c>
      <c r="I341" s="135"/>
      <c r="J341" s="136">
        <f>ROUND(I341*H341,2)</f>
        <v>0</v>
      </c>
      <c r="K341" s="132" t="s">
        <v>164</v>
      </c>
      <c r="L341" s="30"/>
      <c r="M341" s="137" t="s">
        <v>1</v>
      </c>
      <c r="N341" s="138" t="s">
        <v>45</v>
      </c>
      <c r="P341" s="139">
        <f>O341*H341</f>
        <v>0</v>
      </c>
      <c r="Q341" s="139">
        <v>0</v>
      </c>
      <c r="R341" s="139">
        <f>Q341*H341</f>
        <v>0</v>
      </c>
      <c r="S341" s="139">
        <v>0</v>
      </c>
      <c r="T341" s="140">
        <f>S341*H341</f>
        <v>0</v>
      </c>
      <c r="AR341" s="141" t="s">
        <v>165</v>
      </c>
      <c r="AT341" s="141" t="s">
        <v>160</v>
      </c>
      <c r="AU341" s="141" t="s">
        <v>90</v>
      </c>
      <c r="AY341" s="15" t="s">
        <v>158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5" t="s">
        <v>88</v>
      </c>
      <c r="BK341" s="142">
        <f>ROUND(I341*H341,2)</f>
        <v>0</v>
      </c>
      <c r="BL341" s="15" t="s">
        <v>165</v>
      </c>
      <c r="BM341" s="141" t="s">
        <v>489</v>
      </c>
    </row>
    <row r="342" spans="2:65" s="1" customFormat="1" ht="16.5" customHeight="1">
      <c r="B342" s="30"/>
      <c r="C342" s="158" t="s">
        <v>490</v>
      </c>
      <c r="D342" s="158" t="s">
        <v>328</v>
      </c>
      <c r="E342" s="159" t="s">
        <v>491</v>
      </c>
      <c r="F342" s="160" t="s">
        <v>492</v>
      </c>
      <c r="G342" s="161" t="s">
        <v>297</v>
      </c>
      <c r="H342" s="162">
        <v>10.5</v>
      </c>
      <c r="I342" s="163"/>
      <c r="J342" s="164">
        <f>ROUND(I342*H342,2)</f>
        <v>0</v>
      </c>
      <c r="K342" s="160" t="s">
        <v>164</v>
      </c>
      <c r="L342" s="165"/>
      <c r="M342" s="166" t="s">
        <v>1</v>
      </c>
      <c r="N342" s="167" t="s">
        <v>45</v>
      </c>
      <c r="P342" s="139">
        <f>O342*H342</f>
        <v>0</v>
      </c>
      <c r="Q342" s="139">
        <v>1E-4</v>
      </c>
      <c r="R342" s="139">
        <f>Q342*H342</f>
        <v>1.0500000000000002E-3</v>
      </c>
      <c r="S342" s="139">
        <v>0</v>
      </c>
      <c r="T342" s="140">
        <f>S342*H342</f>
        <v>0</v>
      </c>
      <c r="AR342" s="141" t="s">
        <v>204</v>
      </c>
      <c r="AT342" s="141" t="s">
        <v>328</v>
      </c>
      <c r="AU342" s="141" t="s">
        <v>90</v>
      </c>
      <c r="AY342" s="15" t="s">
        <v>158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5" t="s">
        <v>88</v>
      </c>
      <c r="BK342" s="142">
        <f>ROUND(I342*H342,2)</f>
        <v>0</v>
      </c>
      <c r="BL342" s="15" t="s">
        <v>165</v>
      </c>
      <c r="BM342" s="141" t="s">
        <v>493</v>
      </c>
    </row>
    <row r="343" spans="2:65" s="12" customFormat="1">
      <c r="B343" s="143"/>
      <c r="D343" s="144" t="s">
        <v>167</v>
      </c>
      <c r="F343" s="146" t="s">
        <v>494</v>
      </c>
      <c r="H343" s="147">
        <v>10.5</v>
      </c>
      <c r="I343" s="148"/>
      <c r="L343" s="143"/>
      <c r="M343" s="149"/>
      <c r="T343" s="150"/>
      <c r="AT343" s="145" t="s">
        <v>167</v>
      </c>
      <c r="AU343" s="145" t="s">
        <v>90</v>
      </c>
      <c r="AV343" s="12" t="s">
        <v>90</v>
      </c>
      <c r="AW343" s="12" t="s">
        <v>4</v>
      </c>
      <c r="AX343" s="12" t="s">
        <v>88</v>
      </c>
      <c r="AY343" s="145" t="s">
        <v>158</v>
      </c>
    </row>
    <row r="344" spans="2:65" s="1" customFormat="1" ht="24.2" customHeight="1">
      <c r="B344" s="30"/>
      <c r="C344" s="130" t="s">
        <v>495</v>
      </c>
      <c r="D344" s="130" t="s">
        <v>160</v>
      </c>
      <c r="E344" s="131" t="s">
        <v>496</v>
      </c>
      <c r="F344" s="132" t="s">
        <v>497</v>
      </c>
      <c r="G344" s="133" t="s">
        <v>297</v>
      </c>
      <c r="H344" s="134">
        <v>6</v>
      </c>
      <c r="I344" s="135"/>
      <c r="J344" s="136">
        <f>ROUND(I344*H344,2)</f>
        <v>0</v>
      </c>
      <c r="K344" s="132" t="s">
        <v>164</v>
      </c>
      <c r="L344" s="30"/>
      <c r="M344" s="137" t="s">
        <v>1</v>
      </c>
      <c r="N344" s="138" t="s">
        <v>45</v>
      </c>
      <c r="P344" s="139">
        <f>O344*H344</f>
        <v>0</v>
      </c>
      <c r="Q344" s="139">
        <v>0</v>
      </c>
      <c r="R344" s="139">
        <f>Q344*H344</f>
        <v>0</v>
      </c>
      <c r="S344" s="139">
        <v>0</v>
      </c>
      <c r="T344" s="140">
        <f>S344*H344</f>
        <v>0</v>
      </c>
      <c r="AR344" s="141" t="s">
        <v>165</v>
      </c>
      <c r="AT344" s="141" t="s">
        <v>160</v>
      </c>
      <c r="AU344" s="141" t="s">
        <v>90</v>
      </c>
      <c r="AY344" s="15" t="s">
        <v>158</v>
      </c>
      <c r="BE344" s="142">
        <f>IF(N344="základní",J344,0)</f>
        <v>0</v>
      </c>
      <c r="BF344" s="142">
        <f>IF(N344="snížená",J344,0)</f>
        <v>0</v>
      </c>
      <c r="BG344" s="142">
        <f>IF(N344="zákl. přenesená",J344,0)</f>
        <v>0</v>
      </c>
      <c r="BH344" s="142">
        <f>IF(N344="sníž. přenesená",J344,0)</f>
        <v>0</v>
      </c>
      <c r="BI344" s="142">
        <f>IF(N344="nulová",J344,0)</f>
        <v>0</v>
      </c>
      <c r="BJ344" s="15" t="s">
        <v>88</v>
      </c>
      <c r="BK344" s="142">
        <f>ROUND(I344*H344,2)</f>
        <v>0</v>
      </c>
      <c r="BL344" s="15" t="s">
        <v>165</v>
      </c>
      <c r="BM344" s="141" t="s">
        <v>498</v>
      </c>
    </row>
    <row r="345" spans="2:65" s="1" customFormat="1" ht="24.2" customHeight="1">
      <c r="B345" s="30"/>
      <c r="C345" s="158" t="s">
        <v>499</v>
      </c>
      <c r="D345" s="158" t="s">
        <v>328</v>
      </c>
      <c r="E345" s="159" t="s">
        <v>500</v>
      </c>
      <c r="F345" s="160" t="s">
        <v>501</v>
      </c>
      <c r="G345" s="161" t="s">
        <v>297</v>
      </c>
      <c r="H345" s="162">
        <v>6.3</v>
      </c>
      <c r="I345" s="163"/>
      <c r="J345" s="164">
        <f>ROUND(I345*H345,2)</f>
        <v>0</v>
      </c>
      <c r="K345" s="160" t="s">
        <v>164</v>
      </c>
      <c r="L345" s="165"/>
      <c r="M345" s="166" t="s">
        <v>1</v>
      </c>
      <c r="N345" s="167" t="s">
        <v>45</v>
      </c>
      <c r="P345" s="139">
        <f>O345*H345</f>
        <v>0</v>
      </c>
      <c r="Q345" s="139">
        <v>1E-4</v>
      </c>
      <c r="R345" s="139">
        <f>Q345*H345</f>
        <v>6.3000000000000003E-4</v>
      </c>
      <c r="S345" s="139">
        <v>0</v>
      </c>
      <c r="T345" s="140">
        <f>S345*H345</f>
        <v>0</v>
      </c>
      <c r="AR345" s="141" t="s">
        <v>204</v>
      </c>
      <c r="AT345" s="141" t="s">
        <v>328</v>
      </c>
      <c r="AU345" s="141" t="s">
        <v>90</v>
      </c>
      <c r="AY345" s="15" t="s">
        <v>158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5" t="s">
        <v>88</v>
      </c>
      <c r="BK345" s="142">
        <f>ROUND(I345*H345,2)</f>
        <v>0</v>
      </c>
      <c r="BL345" s="15" t="s">
        <v>165</v>
      </c>
      <c r="BM345" s="141" t="s">
        <v>502</v>
      </c>
    </row>
    <row r="346" spans="2:65" s="12" customFormat="1">
      <c r="B346" s="143"/>
      <c r="D346" s="144" t="s">
        <v>167</v>
      </c>
      <c r="F346" s="146" t="s">
        <v>503</v>
      </c>
      <c r="H346" s="147">
        <v>6.3</v>
      </c>
      <c r="I346" s="148"/>
      <c r="L346" s="143"/>
      <c r="M346" s="149"/>
      <c r="T346" s="150"/>
      <c r="AT346" s="145" t="s">
        <v>167</v>
      </c>
      <c r="AU346" s="145" t="s">
        <v>90</v>
      </c>
      <c r="AV346" s="12" t="s">
        <v>90</v>
      </c>
      <c r="AW346" s="12" t="s">
        <v>4</v>
      </c>
      <c r="AX346" s="12" t="s">
        <v>88</v>
      </c>
      <c r="AY346" s="145" t="s">
        <v>158</v>
      </c>
    </row>
    <row r="347" spans="2:65" s="1" customFormat="1" ht="44.25" customHeight="1">
      <c r="B347" s="30"/>
      <c r="C347" s="130" t="s">
        <v>504</v>
      </c>
      <c r="D347" s="130" t="s">
        <v>160</v>
      </c>
      <c r="E347" s="131" t="s">
        <v>505</v>
      </c>
      <c r="F347" s="132" t="s">
        <v>506</v>
      </c>
      <c r="G347" s="133" t="s">
        <v>207</v>
      </c>
      <c r="H347" s="134">
        <v>12.2</v>
      </c>
      <c r="I347" s="135"/>
      <c r="J347" s="136">
        <f>ROUND(I347*H347,2)</f>
        <v>0</v>
      </c>
      <c r="K347" s="132" t="s">
        <v>164</v>
      </c>
      <c r="L347" s="30"/>
      <c r="M347" s="137" t="s">
        <v>1</v>
      </c>
      <c r="N347" s="138" t="s">
        <v>45</v>
      </c>
      <c r="P347" s="139">
        <f>O347*H347</f>
        <v>0</v>
      </c>
      <c r="Q347" s="139">
        <v>8.5199999999999998E-3</v>
      </c>
      <c r="R347" s="139">
        <f>Q347*H347</f>
        <v>0.10394399999999999</v>
      </c>
      <c r="S347" s="139">
        <v>0</v>
      </c>
      <c r="T347" s="140">
        <f>S347*H347</f>
        <v>0</v>
      </c>
      <c r="AR347" s="141" t="s">
        <v>165</v>
      </c>
      <c r="AT347" s="141" t="s">
        <v>160</v>
      </c>
      <c r="AU347" s="141" t="s">
        <v>90</v>
      </c>
      <c r="AY347" s="15" t="s">
        <v>158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5" t="s">
        <v>88</v>
      </c>
      <c r="BK347" s="142">
        <f>ROUND(I347*H347,2)</f>
        <v>0</v>
      </c>
      <c r="BL347" s="15" t="s">
        <v>165</v>
      </c>
      <c r="BM347" s="141" t="s">
        <v>507</v>
      </c>
    </row>
    <row r="348" spans="2:65" s="12" customFormat="1">
      <c r="B348" s="143"/>
      <c r="D348" s="144" t="s">
        <v>167</v>
      </c>
      <c r="E348" s="145" t="s">
        <v>1</v>
      </c>
      <c r="F348" s="146" t="s">
        <v>508</v>
      </c>
      <c r="H348" s="147">
        <v>12.2</v>
      </c>
      <c r="I348" s="148"/>
      <c r="L348" s="143"/>
      <c r="M348" s="149"/>
      <c r="T348" s="150"/>
      <c r="AT348" s="145" t="s">
        <v>167</v>
      </c>
      <c r="AU348" s="145" t="s">
        <v>90</v>
      </c>
      <c r="AV348" s="12" t="s">
        <v>90</v>
      </c>
      <c r="AW348" s="12" t="s">
        <v>34</v>
      </c>
      <c r="AX348" s="12" t="s">
        <v>88</v>
      </c>
      <c r="AY348" s="145" t="s">
        <v>158</v>
      </c>
    </row>
    <row r="349" spans="2:65" s="1" customFormat="1" ht="24.2" customHeight="1">
      <c r="B349" s="30"/>
      <c r="C349" s="158" t="s">
        <v>509</v>
      </c>
      <c r="D349" s="158" t="s">
        <v>328</v>
      </c>
      <c r="E349" s="159" t="s">
        <v>510</v>
      </c>
      <c r="F349" s="160" t="s">
        <v>511</v>
      </c>
      <c r="G349" s="161" t="s">
        <v>207</v>
      </c>
      <c r="H349" s="162">
        <v>12.81</v>
      </c>
      <c r="I349" s="163"/>
      <c r="J349" s="164">
        <f>ROUND(I349*H349,2)</f>
        <v>0</v>
      </c>
      <c r="K349" s="160" t="s">
        <v>164</v>
      </c>
      <c r="L349" s="165"/>
      <c r="M349" s="166" t="s">
        <v>1</v>
      </c>
      <c r="N349" s="167" t="s">
        <v>45</v>
      </c>
      <c r="P349" s="139">
        <f>O349*H349</f>
        <v>0</v>
      </c>
      <c r="Q349" s="139">
        <v>3.0000000000000001E-3</v>
      </c>
      <c r="R349" s="139">
        <f>Q349*H349</f>
        <v>3.8429999999999999E-2</v>
      </c>
      <c r="S349" s="139">
        <v>0</v>
      </c>
      <c r="T349" s="140">
        <f>S349*H349</f>
        <v>0</v>
      </c>
      <c r="AR349" s="141" t="s">
        <v>204</v>
      </c>
      <c r="AT349" s="141" t="s">
        <v>328</v>
      </c>
      <c r="AU349" s="141" t="s">
        <v>90</v>
      </c>
      <c r="AY349" s="15" t="s">
        <v>158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5" t="s">
        <v>88</v>
      </c>
      <c r="BK349" s="142">
        <f>ROUND(I349*H349,2)</f>
        <v>0</v>
      </c>
      <c r="BL349" s="15" t="s">
        <v>165</v>
      </c>
      <c r="BM349" s="141" t="s">
        <v>512</v>
      </c>
    </row>
    <row r="350" spans="2:65" s="12" customFormat="1">
      <c r="B350" s="143"/>
      <c r="D350" s="144" t="s">
        <v>167</v>
      </c>
      <c r="F350" s="146" t="s">
        <v>513</v>
      </c>
      <c r="H350" s="147">
        <v>12.81</v>
      </c>
      <c r="I350" s="148"/>
      <c r="L350" s="143"/>
      <c r="M350" s="149"/>
      <c r="T350" s="150"/>
      <c r="AT350" s="145" t="s">
        <v>167</v>
      </c>
      <c r="AU350" s="145" t="s">
        <v>90</v>
      </c>
      <c r="AV350" s="12" t="s">
        <v>90</v>
      </c>
      <c r="AW350" s="12" t="s">
        <v>4</v>
      </c>
      <c r="AX350" s="12" t="s">
        <v>88</v>
      </c>
      <c r="AY350" s="145" t="s">
        <v>158</v>
      </c>
    </row>
    <row r="351" spans="2:65" s="1" customFormat="1" ht="37.9" customHeight="1">
      <c r="B351" s="30"/>
      <c r="C351" s="130" t="s">
        <v>514</v>
      </c>
      <c r="D351" s="130" t="s">
        <v>160</v>
      </c>
      <c r="E351" s="131" t="s">
        <v>515</v>
      </c>
      <c r="F351" s="132" t="s">
        <v>516</v>
      </c>
      <c r="G351" s="133" t="s">
        <v>207</v>
      </c>
      <c r="H351" s="134">
        <v>15</v>
      </c>
      <c r="I351" s="135"/>
      <c r="J351" s="136">
        <f>ROUND(I351*H351,2)</f>
        <v>0</v>
      </c>
      <c r="K351" s="132" t="s">
        <v>164</v>
      </c>
      <c r="L351" s="30"/>
      <c r="M351" s="137" t="s">
        <v>1</v>
      </c>
      <c r="N351" s="138" t="s">
        <v>45</v>
      </c>
      <c r="P351" s="139">
        <f>O351*H351</f>
        <v>0</v>
      </c>
      <c r="Q351" s="139">
        <v>8.5900000000000004E-3</v>
      </c>
      <c r="R351" s="139">
        <f>Q351*H351</f>
        <v>0.12885000000000002</v>
      </c>
      <c r="S351" s="139">
        <v>0</v>
      </c>
      <c r="T351" s="140">
        <f>S351*H351</f>
        <v>0</v>
      </c>
      <c r="AR351" s="141" t="s">
        <v>165</v>
      </c>
      <c r="AT351" s="141" t="s">
        <v>160</v>
      </c>
      <c r="AU351" s="141" t="s">
        <v>90</v>
      </c>
      <c r="AY351" s="15" t="s">
        <v>158</v>
      </c>
      <c r="BE351" s="142">
        <f>IF(N351="základní",J351,0)</f>
        <v>0</v>
      </c>
      <c r="BF351" s="142">
        <f>IF(N351="snížená",J351,0)</f>
        <v>0</v>
      </c>
      <c r="BG351" s="142">
        <f>IF(N351="zákl. přenesená",J351,0)</f>
        <v>0</v>
      </c>
      <c r="BH351" s="142">
        <f>IF(N351="sníž. přenesená",J351,0)</f>
        <v>0</v>
      </c>
      <c r="BI351" s="142">
        <f>IF(N351="nulová",J351,0)</f>
        <v>0</v>
      </c>
      <c r="BJ351" s="15" t="s">
        <v>88</v>
      </c>
      <c r="BK351" s="142">
        <f>ROUND(I351*H351,2)</f>
        <v>0</v>
      </c>
      <c r="BL351" s="15" t="s">
        <v>165</v>
      </c>
      <c r="BM351" s="141" t="s">
        <v>517</v>
      </c>
    </row>
    <row r="352" spans="2:65" s="1" customFormat="1" ht="16.5" customHeight="1">
      <c r="B352" s="30"/>
      <c r="C352" s="158" t="s">
        <v>518</v>
      </c>
      <c r="D352" s="158" t="s">
        <v>328</v>
      </c>
      <c r="E352" s="159" t="s">
        <v>519</v>
      </c>
      <c r="F352" s="160" t="s">
        <v>520</v>
      </c>
      <c r="G352" s="161" t="s">
        <v>207</v>
      </c>
      <c r="H352" s="162">
        <v>15.75</v>
      </c>
      <c r="I352" s="163"/>
      <c r="J352" s="164">
        <f>ROUND(I352*H352,2)</f>
        <v>0</v>
      </c>
      <c r="K352" s="160" t="s">
        <v>164</v>
      </c>
      <c r="L352" s="165"/>
      <c r="M352" s="166" t="s">
        <v>1</v>
      </c>
      <c r="N352" s="167" t="s">
        <v>45</v>
      </c>
      <c r="P352" s="139">
        <f>O352*H352</f>
        <v>0</v>
      </c>
      <c r="Q352" s="139">
        <v>1.4E-3</v>
      </c>
      <c r="R352" s="139">
        <f>Q352*H352</f>
        <v>2.205E-2</v>
      </c>
      <c r="S352" s="139">
        <v>0</v>
      </c>
      <c r="T352" s="140">
        <f>S352*H352</f>
        <v>0</v>
      </c>
      <c r="AR352" s="141" t="s">
        <v>204</v>
      </c>
      <c r="AT352" s="141" t="s">
        <v>328</v>
      </c>
      <c r="AU352" s="141" t="s">
        <v>90</v>
      </c>
      <c r="AY352" s="15" t="s">
        <v>158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5" t="s">
        <v>88</v>
      </c>
      <c r="BK352" s="142">
        <f>ROUND(I352*H352,2)</f>
        <v>0</v>
      </c>
      <c r="BL352" s="15" t="s">
        <v>165</v>
      </c>
      <c r="BM352" s="141" t="s">
        <v>521</v>
      </c>
    </row>
    <row r="353" spans="2:65" s="12" customFormat="1">
      <c r="B353" s="143"/>
      <c r="D353" s="144" t="s">
        <v>167</v>
      </c>
      <c r="F353" s="146" t="s">
        <v>522</v>
      </c>
      <c r="H353" s="147">
        <v>15.75</v>
      </c>
      <c r="I353" s="148"/>
      <c r="L353" s="143"/>
      <c r="M353" s="149"/>
      <c r="T353" s="150"/>
      <c r="AT353" s="145" t="s">
        <v>167</v>
      </c>
      <c r="AU353" s="145" t="s">
        <v>90</v>
      </c>
      <c r="AV353" s="12" t="s">
        <v>90</v>
      </c>
      <c r="AW353" s="12" t="s">
        <v>4</v>
      </c>
      <c r="AX353" s="12" t="s">
        <v>88</v>
      </c>
      <c r="AY353" s="145" t="s">
        <v>158</v>
      </c>
    </row>
    <row r="354" spans="2:65" s="1" customFormat="1" ht="24.2" customHeight="1">
      <c r="B354" s="30"/>
      <c r="C354" s="130" t="s">
        <v>523</v>
      </c>
      <c r="D354" s="130" t="s">
        <v>160</v>
      </c>
      <c r="E354" s="131" t="s">
        <v>524</v>
      </c>
      <c r="F354" s="132" t="s">
        <v>525</v>
      </c>
      <c r="G354" s="133" t="s">
        <v>207</v>
      </c>
      <c r="H354" s="134">
        <v>12.2</v>
      </c>
      <c r="I354" s="135"/>
      <c r="J354" s="136">
        <f>ROUND(I354*H354,2)</f>
        <v>0</v>
      </c>
      <c r="K354" s="132" t="s">
        <v>164</v>
      </c>
      <c r="L354" s="30"/>
      <c r="M354" s="137" t="s">
        <v>1</v>
      </c>
      <c r="N354" s="138" t="s">
        <v>45</v>
      </c>
      <c r="P354" s="139">
        <f>O354*H354</f>
        <v>0</v>
      </c>
      <c r="Q354" s="139">
        <v>4.5999999999999999E-3</v>
      </c>
      <c r="R354" s="139">
        <f>Q354*H354</f>
        <v>5.6119999999999996E-2</v>
      </c>
      <c r="S354" s="139">
        <v>0</v>
      </c>
      <c r="T354" s="140">
        <f>S354*H354</f>
        <v>0</v>
      </c>
      <c r="AR354" s="141" t="s">
        <v>165</v>
      </c>
      <c r="AT354" s="141" t="s">
        <v>160</v>
      </c>
      <c r="AU354" s="141" t="s">
        <v>90</v>
      </c>
      <c r="AY354" s="15" t="s">
        <v>158</v>
      </c>
      <c r="BE354" s="142">
        <f>IF(N354="základní",J354,0)</f>
        <v>0</v>
      </c>
      <c r="BF354" s="142">
        <f>IF(N354="snížená",J354,0)</f>
        <v>0</v>
      </c>
      <c r="BG354" s="142">
        <f>IF(N354="zákl. přenesená",J354,0)</f>
        <v>0</v>
      </c>
      <c r="BH354" s="142">
        <f>IF(N354="sníž. přenesená",J354,0)</f>
        <v>0</v>
      </c>
      <c r="BI354" s="142">
        <f>IF(N354="nulová",J354,0)</f>
        <v>0</v>
      </c>
      <c r="BJ354" s="15" t="s">
        <v>88</v>
      </c>
      <c r="BK354" s="142">
        <f>ROUND(I354*H354,2)</f>
        <v>0</v>
      </c>
      <c r="BL354" s="15" t="s">
        <v>165</v>
      </c>
      <c r="BM354" s="141" t="s">
        <v>526</v>
      </c>
    </row>
    <row r="355" spans="2:65" s="1" customFormat="1" ht="24.2" customHeight="1">
      <c r="B355" s="30"/>
      <c r="C355" s="130" t="s">
        <v>527</v>
      </c>
      <c r="D355" s="130" t="s">
        <v>160</v>
      </c>
      <c r="E355" s="131" t="s">
        <v>528</v>
      </c>
      <c r="F355" s="132" t="s">
        <v>529</v>
      </c>
      <c r="G355" s="133" t="s">
        <v>207</v>
      </c>
      <c r="H355" s="134">
        <v>33.6</v>
      </c>
      <c r="I355" s="135"/>
      <c r="J355" s="136">
        <f>ROUND(I355*H355,2)</f>
        <v>0</v>
      </c>
      <c r="K355" s="132" t="s">
        <v>164</v>
      </c>
      <c r="L355" s="30"/>
      <c r="M355" s="137" t="s">
        <v>1</v>
      </c>
      <c r="N355" s="138" t="s">
        <v>45</v>
      </c>
      <c r="P355" s="139">
        <f>O355*H355</f>
        <v>0</v>
      </c>
      <c r="Q355" s="139">
        <v>2.7000000000000001E-3</v>
      </c>
      <c r="R355" s="139">
        <f>Q355*H355</f>
        <v>9.0720000000000009E-2</v>
      </c>
      <c r="S355" s="139">
        <v>0</v>
      </c>
      <c r="T355" s="140">
        <f>S355*H355</f>
        <v>0</v>
      </c>
      <c r="AR355" s="141" t="s">
        <v>165</v>
      </c>
      <c r="AT355" s="141" t="s">
        <v>160</v>
      </c>
      <c r="AU355" s="141" t="s">
        <v>90</v>
      </c>
      <c r="AY355" s="15" t="s">
        <v>158</v>
      </c>
      <c r="BE355" s="142">
        <f>IF(N355="základní",J355,0)</f>
        <v>0</v>
      </c>
      <c r="BF355" s="142">
        <f>IF(N355="snížená",J355,0)</f>
        <v>0</v>
      </c>
      <c r="BG355" s="142">
        <f>IF(N355="zákl. přenesená",J355,0)</f>
        <v>0</v>
      </c>
      <c r="BH355" s="142">
        <f>IF(N355="sníž. přenesená",J355,0)</f>
        <v>0</v>
      </c>
      <c r="BI355" s="142">
        <f>IF(N355="nulová",J355,0)</f>
        <v>0</v>
      </c>
      <c r="BJ355" s="15" t="s">
        <v>88</v>
      </c>
      <c r="BK355" s="142">
        <f>ROUND(I355*H355,2)</f>
        <v>0</v>
      </c>
      <c r="BL355" s="15" t="s">
        <v>165</v>
      </c>
      <c r="BM355" s="141" t="s">
        <v>530</v>
      </c>
    </row>
    <row r="356" spans="2:65" s="12" customFormat="1">
      <c r="B356" s="143"/>
      <c r="D356" s="144" t="s">
        <v>167</v>
      </c>
      <c r="E356" s="145" t="s">
        <v>1</v>
      </c>
      <c r="F356" s="146" t="s">
        <v>476</v>
      </c>
      <c r="H356" s="147">
        <v>33.6</v>
      </c>
      <c r="I356" s="148"/>
      <c r="L356" s="143"/>
      <c r="M356" s="149"/>
      <c r="T356" s="150"/>
      <c r="AT356" s="145" t="s">
        <v>167</v>
      </c>
      <c r="AU356" s="145" t="s">
        <v>90</v>
      </c>
      <c r="AV356" s="12" t="s">
        <v>90</v>
      </c>
      <c r="AW356" s="12" t="s">
        <v>34</v>
      </c>
      <c r="AX356" s="12" t="s">
        <v>88</v>
      </c>
      <c r="AY356" s="145" t="s">
        <v>158</v>
      </c>
    </row>
    <row r="357" spans="2:65" s="1" customFormat="1" ht="16.5" customHeight="1">
      <c r="B357" s="30"/>
      <c r="C357" s="130" t="s">
        <v>531</v>
      </c>
      <c r="D357" s="130" t="s">
        <v>160</v>
      </c>
      <c r="E357" s="131" t="s">
        <v>532</v>
      </c>
      <c r="F357" s="132" t="s">
        <v>533</v>
      </c>
      <c r="G357" s="133" t="s">
        <v>207</v>
      </c>
      <c r="H357" s="134">
        <v>50</v>
      </c>
      <c r="I357" s="135"/>
      <c r="J357" s="136">
        <f>ROUND(I357*H357,2)</f>
        <v>0</v>
      </c>
      <c r="K357" s="132" t="s">
        <v>164</v>
      </c>
      <c r="L357" s="30"/>
      <c r="M357" s="137" t="s">
        <v>1</v>
      </c>
      <c r="N357" s="138" t="s">
        <v>45</v>
      </c>
      <c r="P357" s="139">
        <f>O357*H357</f>
        <v>0</v>
      </c>
      <c r="Q357" s="139">
        <v>0</v>
      </c>
      <c r="R357" s="139">
        <f>Q357*H357</f>
        <v>0</v>
      </c>
      <c r="S357" s="139">
        <v>6.0000000000000002E-5</v>
      </c>
      <c r="T357" s="140">
        <f>S357*H357</f>
        <v>3.0000000000000001E-3</v>
      </c>
      <c r="AR357" s="141" t="s">
        <v>165</v>
      </c>
      <c r="AT357" s="141" t="s">
        <v>160</v>
      </c>
      <c r="AU357" s="141" t="s">
        <v>90</v>
      </c>
      <c r="AY357" s="15" t="s">
        <v>158</v>
      </c>
      <c r="BE357" s="142">
        <f>IF(N357="základní",J357,0)</f>
        <v>0</v>
      </c>
      <c r="BF357" s="142">
        <f>IF(N357="snížená",J357,0)</f>
        <v>0</v>
      </c>
      <c r="BG357" s="142">
        <f>IF(N357="zákl. přenesená",J357,0)</f>
        <v>0</v>
      </c>
      <c r="BH357" s="142">
        <f>IF(N357="sníž. přenesená",J357,0)</f>
        <v>0</v>
      </c>
      <c r="BI357" s="142">
        <f>IF(N357="nulová",J357,0)</f>
        <v>0</v>
      </c>
      <c r="BJ357" s="15" t="s">
        <v>88</v>
      </c>
      <c r="BK357" s="142">
        <f>ROUND(I357*H357,2)</f>
        <v>0</v>
      </c>
      <c r="BL357" s="15" t="s">
        <v>165</v>
      </c>
      <c r="BM357" s="141" t="s">
        <v>534</v>
      </c>
    </row>
    <row r="358" spans="2:65" s="1" customFormat="1" ht="24.2" customHeight="1">
      <c r="B358" s="30"/>
      <c r="C358" s="130" t="s">
        <v>535</v>
      </c>
      <c r="D358" s="130" t="s">
        <v>160</v>
      </c>
      <c r="E358" s="131" t="s">
        <v>536</v>
      </c>
      <c r="F358" s="132" t="s">
        <v>537</v>
      </c>
      <c r="G358" s="133" t="s">
        <v>207</v>
      </c>
      <c r="H358" s="134">
        <v>100</v>
      </c>
      <c r="I358" s="135"/>
      <c r="J358" s="136">
        <f>ROUND(I358*H358,2)</f>
        <v>0</v>
      </c>
      <c r="K358" s="132" t="s">
        <v>164</v>
      </c>
      <c r="L358" s="30"/>
      <c r="M358" s="137" t="s">
        <v>1</v>
      </c>
      <c r="N358" s="138" t="s">
        <v>45</v>
      </c>
      <c r="P358" s="139">
        <f>O358*H358</f>
        <v>0</v>
      </c>
      <c r="Q358" s="139">
        <v>0</v>
      </c>
      <c r="R358" s="139">
        <f>Q358*H358</f>
        <v>0</v>
      </c>
      <c r="S358" s="139">
        <v>1.0000000000000001E-5</v>
      </c>
      <c r="T358" s="140">
        <f>S358*H358</f>
        <v>1E-3</v>
      </c>
      <c r="AR358" s="141" t="s">
        <v>165</v>
      </c>
      <c r="AT358" s="141" t="s">
        <v>160</v>
      </c>
      <c r="AU358" s="141" t="s">
        <v>90</v>
      </c>
      <c r="AY358" s="15" t="s">
        <v>158</v>
      </c>
      <c r="BE358" s="142">
        <f>IF(N358="základní",J358,0)</f>
        <v>0</v>
      </c>
      <c r="BF358" s="142">
        <f>IF(N358="snížená",J358,0)</f>
        <v>0</v>
      </c>
      <c r="BG358" s="142">
        <f>IF(N358="zákl. přenesená",J358,0)</f>
        <v>0</v>
      </c>
      <c r="BH358" s="142">
        <f>IF(N358="sníž. přenesená",J358,0)</f>
        <v>0</v>
      </c>
      <c r="BI358" s="142">
        <f>IF(N358="nulová",J358,0)</f>
        <v>0</v>
      </c>
      <c r="BJ358" s="15" t="s">
        <v>88</v>
      </c>
      <c r="BK358" s="142">
        <f>ROUND(I358*H358,2)</f>
        <v>0</v>
      </c>
      <c r="BL358" s="15" t="s">
        <v>165</v>
      </c>
      <c r="BM358" s="141" t="s">
        <v>538</v>
      </c>
    </row>
    <row r="359" spans="2:65" s="1" customFormat="1" ht="33" customHeight="1">
      <c r="B359" s="30"/>
      <c r="C359" s="130" t="s">
        <v>539</v>
      </c>
      <c r="D359" s="130" t="s">
        <v>160</v>
      </c>
      <c r="E359" s="131" t="s">
        <v>540</v>
      </c>
      <c r="F359" s="132" t="s">
        <v>541</v>
      </c>
      <c r="G359" s="133" t="s">
        <v>163</v>
      </c>
      <c r="H359" s="134">
        <v>144.94</v>
      </c>
      <c r="I359" s="135"/>
      <c r="J359" s="136">
        <f>ROUND(I359*H359,2)</f>
        <v>0</v>
      </c>
      <c r="K359" s="132" t="s">
        <v>164</v>
      </c>
      <c r="L359" s="30"/>
      <c r="M359" s="137" t="s">
        <v>1</v>
      </c>
      <c r="N359" s="138" t="s">
        <v>45</v>
      </c>
      <c r="P359" s="139">
        <f>O359*H359</f>
        <v>0</v>
      </c>
      <c r="Q359" s="139">
        <v>2.5018699999999998</v>
      </c>
      <c r="R359" s="139">
        <f>Q359*H359</f>
        <v>362.62103779999995</v>
      </c>
      <c r="S359" s="139">
        <v>0</v>
      </c>
      <c r="T359" s="140">
        <f>S359*H359</f>
        <v>0</v>
      </c>
      <c r="AR359" s="141" t="s">
        <v>165</v>
      </c>
      <c r="AT359" s="141" t="s">
        <v>160</v>
      </c>
      <c r="AU359" s="141" t="s">
        <v>90</v>
      </c>
      <c r="AY359" s="15" t="s">
        <v>158</v>
      </c>
      <c r="BE359" s="142">
        <f>IF(N359="základní",J359,0)</f>
        <v>0</v>
      </c>
      <c r="BF359" s="142">
        <f>IF(N359="snížená",J359,0)</f>
        <v>0</v>
      </c>
      <c r="BG359" s="142">
        <f>IF(N359="zákl. přenesená",J359,0)</f>
        <v>0</v>
      </c>
      <c r="BH359" s="142">
        <f>IF(N359="sníž. přenesená",J359,0)</f>
        <v>0</v>
      </c>
      <c r="BI359" s="142">
        <f>IF(N359="nulová",J359,0)</f>
        <v>0</v>
      </c>
      <c r="BJ359" s="15" t="s">
        <v>88</v>
      </c>
      <c r="BK359" s="142">
        <f>ROUND(I359*H359,2)</f>
        <v>0</v>
      </c>
      <c r="BL359" s="15" t="s">
        <v>165</v>
      </c>
      <c r="BM359" s="141" t="s">
        <v>542</v>
      </c>
    </row>
    <row r="360" spans="2:65" s="12" customFormat="1">
      <c r="B360" s="143"/>
      <c r="D360" s="144" t="s">
        <v>167</v>
      </c>
      <c r="E360" s="145" t="s">
        <v>1</v>
      </c>
      <c r="F360" s="146" t="s">
        <v>543</v>
      </c>
      <c r="H360" s="147">
        <v>144.94</v>
      </c>
      <c r="I360" s="148"/>
      <c r="L360" s="143"/>
      <c r="M360" s="149"/>
      <c r="T360" s="150"/>
      <c r="AT360" s="145" t="s">
        <v>167</v>
      </c>
      <c r="AU360" s="145" t="s">
        <v>90</v>
      </c>
      <c r="AV360" s="12" t="s">
        <v>90</v>
      </c>
      <c r="AW360" s="12" t="s">
        <v>34</v>
      </c>
      <c r="AX360" s="12" t="s">
        <v>80</v>
      </c>
      <c r="AY360" s="145" t="s">
        <v>158</v>
      </c>
    </row>
    <row r="361" spans="2:65" s="13" customFormat="1">
      <c r="B361" s="151"/>
      <c r="D361" s="144" t="s">
        <v>167</v>
      </c>
      <c r="E361" s="152" t="s">
        <v>1</v>
      </c>
      <c r="F361" s="153" t="s">
        <v>171</v>
      </c>
      <c r="H361" s="154">
        <v>144.94</v>
      </c>
      <c r="I361" s="155"/>
      <c r="L361" s="151"/>
      <c r="M361" s="156"/>
      <c r="T361" s="157"/>
      <c r="AT361" s="152" t="s">
        <v>167</v>
      </c>
      <c r="AU361" s="152" t="s">
        <v>90</v>
      </c>
      <c r="AV361" s="13" t="s">
        <v>165</v>
      </c>
      <c r="AW361" s="13" t="s">
        <v>34</v>
      </c>
      <c r="AX361" s="13" t="s">
        <v>88</v>
      </c>
      <c r="AY361" s="152" t="s">
        <v>158</v>
      </c>
    </row>
    <row r="362" spans="2:65" s="1" customFormat="1" ht="24.2" customHeight="1">
      <c r="B362" s="30"/>
      <c r="C362" s="130" t="s">
        <v>544</v>
      </c>
      <c r="D362" s="130" t="s">
        <v>160</v>
      </c>
      <c r="E362" s="131" t="s">
        <v>545</v>
      </c>
      <c r="F362" s="132" t="s">
        <v>546</v>
      </c>
      <c r="G362" s="133" t="s">
        <v>163</v>
      </c>
      <c r="H362" s="134">
        <v>144.94</v>
      </c>
      <c r="I362" s="135"/>
      <c r="J362" s="136">
        <f>ROUND(I362*H362,2)</f>
        <v>0</v>
      </c>
      <c r="K362" s="132" t="s">
        <v>164</v>
      </c>
      <c r="L362" s="30"/>
      <c r="M362" s="137" t="s">
        <v>1</v>
      </c>
      <c r="N362" s="138" t="s">
        <v>45</v>
      </c>
      <c r="P362" s="139">
        <f>O362*H362</f>
        <v>0</v>
      </c>
      <c r="Q362" s="139">
        <v>0</v>
      </c>
      <c r="R362" s="139">
        <f>Q362*H362</f>
        <v>0</v>
      </c>
      <c r="S362" s="139">
        <v>0</v>
      </c>
      <c r="T362" s="140">
        <f>S362*H362</f>
        <v>0</v>
      </c>
      <c r="AR362" s="141" t="s">
        <v>165</v>
      </c>
      <c r="AT362" s="141" t="s">
        <v>160</v>
      </c>
      <c r="AU362" s="141" t="s">
        <v>90</v>
      </c>
      <c r="AY362" s="15" t="s">
        <v>158</v>
      </c>
      <c r="BE362" s="142">
        <f>IF(N362="základní",J362,0)</f>
        <v>0</v>
      </c>
      <c r="BF362" s="142">
        <f>IF(N362="snížená",J362,0)</f>
        <v>0</v>
      </c>
      <c r="BG362" s="142">
        <f>IF(N362="zákl. přenesená",J362,0)</f>
        <v>0</v>
      </c>
      <c r="BH362" s="142">
        <f>IF(N362="sníž. přenesená",J362,0)</f>
        <v>0</v>
      </c>
      <c r="BI362" s="142">
        <f>IF(N362="nulová",J362,0)</f>
        <v>0</v>
      </c>
      <c r="BJ362" s="15" t="s">
        <v>88</v>
      </c>
      <c r="BK362" s="142">
        <f>ROUND(I362*H362,2)</f>
        <v>0</v>
      </c>
      <c r="BL362" s="15" t="s">
        <v>165</v>
      </c>
      <c r="BM362" s="141" t="s">
        <v>547</v>
      </c>
    </row>
    <row r="363" spans="2:65" s="1" customFormat="1" ht="16.5" customHeight="1">
      <c r="B363" s="30"/>
      <c r="C363" s="130" t="s">
        <v>548</v>
      </c>
      <c r="D363" s="130" t="s">
        <v>160</v>
      </c>
      <c r="E363" s="131" t="s">
        <v>549</v>
      </c>
      <c r="F363" s="132" t="s">
        <v>550</v>
      </c>
      <c r="G363" s="133" t="s">
        <v>239</v>
      </c>
      <c r="H363" s="134">
        <v>0.85399999999999998</v>
      </c>
      <c r="I363" s="135"/>
      <c r="J363" s="136">
        <f>ROUND(I363*H363,2)</f>
        <v>0</v>
      </c>
      <c r="K363" s="132" t="s">
        <v>164</v>
      </c>
      <c r="L363" s="30"/>
      <c r="M363" s="137" t="s">
        <v>1</v>
      </c>
      <c r="N363" s="138" t="s">
        <v>45</v>
      </c>
      <c r="P363" s="139">
        <f>O363*H363</f>
        <v>0</v>
      </c>
      <c r="Q363" s="139">
        <v>1.06277</v>
      </c>
      <c r="R363" s="139">
        <f>Q363*H363</f>
        <v>0.90760558000000002</v>
      </c>
      <c r="S363" s="139">
        <v>0</v>
      </c>
      <c r="T363" s="140">
        <f>S363*H363</f>
        <v>0</v>
      </c>
      <c r="AR363" s="141" t="s">
        <v>165</v>
      </c>
      <c r="AT363" s="141" t="s">
        <v>160</v>
      </c>
      <c r="AU363" s="141" t="s">
        <v>90</v>
      </c>
      <c r="AY363" s="15" t="s">
        <v>158</v>
      </c>
      <c r="BE363" s="142">
        <f>IF(N363="základní",J363,0)</f>
        <v>0</v>
      </c>
      <c r="BF363" s="142">
        <f>IF(N363="snížená",J363,0)</f>
        <v>0</v>
      </c>
      <c r="BG363" s="142">
        <f>IF(N363="zákl. přenesená",J363,0)</f>
        <v>0</v>
      </c>
      <c r="BH363" s="142">
        <f>IF(N363="sníž. přenesená",J363,0)</f>
        <v>0</v>
      </c>
      <c r="BI363" s="142">
        <f>IF(N363="nulová",J363,0)</f>
        <v>0</v>
      </c>
      <c r="BJ363" s="15" t="s">
        <v>88</v>
      </c>
      <c r="BK363" s="142">
        <f>ROUND(I363*H363,2)</f>
        <v>0</v>
      </c>
      <c r="BL363" s="15" t="s">
        <v>165</v>
      </c>
      <c r="BM363" s="141" t="s">
        <v>551</v>
      </c>
    </row>
    <row r="364" spans="2:65" s="1" customFormat="1" ht="24.2" customHeight="1">
      <c r="B364" s="30"/>
      <c r="C364" s="130" t="s">
        <v>552</v>
      </c>
      <c r="D364" s="130" t="s">
        <v>160</v>
      </c>
      <c r="E364" s="131" t="s">
        <v>553</v>
      </c>
      <c r="F364" s="132" t="s">
        <v>554</v>
      </c>
      <c r="G364" s="133" t="s">
        <v>163</v>
      </c>
      <c r="H364" s="134">
        <v>10.44</v>
      </c>
      <c r="I364" s="135"/>
      <c r="J364" s="136">
        <f>ROUND(I364*H364,2)</f>
        <v>0</v>
      </c>
      <c r="K364" s="132" t="s">
        <v>164</v>
      </c>
      <c r="L364" s="30"/>
      <c r="M364" s="137" t="s">
        <v>1</v>
      </c>
      <c r="N364" s="138" t="s">
        <v>45</v>
      </c>
      <c r="P364" s="139">
        <f>O364*H364</f>
        <v>0</v>
      </c>
      <c r="Q364" s="139">
        <v>2.004</v>
      </c>
      <c r="R364" s="139">
        <f>Q364*H364</f>
        <v>20.921759999999999</v>
      </c>
      <c r="S364" s="139">
        <v>0</v>
      </c>
      <c r="T364" s="140">
        <f>S364*H364</f>
        <v>0</v>
      </c>
      <c r="AR364" s="141" t="s">
        <v>165</v>
      </c>
      <c r="AT364" s="141" t="s">
        <v>160</v>
      </c>
      <c r="AU364" s="141" t="s">
        <v>90</v>
      </c>
      <c r="AY364" s="15" t="s">
        <v>158</v>
      </c>
      <c r="BE364" s="142">
        <f>IF(N364="základní",J364,0)</f>
        <v>0</v>
      </c>
      <c r="BF364" s="142">
        <f>IF(N364="snížená",J364,0)</f>
        <v>0</v>
      </c>
      <c r="BG364" s="142">
        <f>IF(N364="zákl. přenesená",J364,0)</f>
        <v>0</v>
      </c>
      <c r="BH364" s="142">
        <f>IF(N364="sníž. přenesená",J364,0)</f>
        <v>0</v>
      </c>
      <c r="BI364" s="142">
        <f>IF(N364="nulová",J364,0)</f>
        <v>0</v>
      </c>
      <c r="BJ364" s="15" t="s">
        <v>88</v>
      </c>
      <c r="BK364" s="142">
        <f>ROUND(I364*H364,2)</f>
        <v>0</v>
      </c>
      <c r="BL364" s="15" t="s">
        <v>165</v>
      </c>
      <c r="BM364" s="141" t="s">
        <v>555</v>
      </c>
    </row>
    <row r="365" spans="2:65" s="1" customFormat="1">
      <c r="B365" s="30"/>
      <c r="D365" s="144" t="s">
        <v>417</v>
      </c>
      <c r="F365" s="168" t="s">
        <v>556</v>
      </c>
      <c r="I365" s="169"/>
      <c r="L365" s="30"/>
      <c r="M365" s="170"/>
      <c r="T365" s="54"/>
      <c r="AT365" s="15" t="s">
        <v>417</v>
      </c>
      <c r="AU365" s="15" t="s">
        <v>90</v>
      </c>
    </row>
    <row r="366" spans="2:65" s="11" customFormat="1" ht="22.9" customHeight="1">
      <c r="B366" s="118"/>
      <c r="D366" s="119" t="s">
        <v>79</v>
      </c>
      <c r="E366" s="128" t="s">
        <v>204</v>
      </c>
      <c r="F366" s="128" t="s">
        <v>557</v>
      </c>
      <c r="I366" s="121"/>
      <c r="J366" s="129">
        <f>BK366</f>
        <v>0</v>
      </c>
      <c r="L366" s="118"/>
      <c r="M366" s="123"/>
      <c r="P366" s="124">
        <f>SUM(P367:P371)</f>
        <v>0</v>
      </c>
      <c r="R366" s="124">
        <f>SUM(R367:R371)</f>
        <v>0.19031999999999999</v>
      </c>
      <c r="T366" s="125">
        <f>SUM(T367:T371)</f>
        <v>0</v>
      </c>
      <c r="AR366" s="119" t="s">
        <v>88</v>
      </c>
      <c r="AT366" s="126" t="s">
        <v>79</v>
      </c>
      <c r="AU366" s="126" t="s">
        <v>88</v>
      </c>
      <c r="AY366" s="119" t="s">
        <v>158</v>
      </c>
      <c r="BK366" s="127">
        <f>SUM(BK367:BK371)</f>
        <v>0</v>
      </c>
    </row>
    <row r="367" spans="2:65" s="1" customFormat="1" ht="33" customHeight="1">
      <c r="B367" s="30"/>
      <c r="C367" s="130" t="s">
        <v>558</v>
      </c>
      <c r="D367" s="130" t="s">
        <v>160</v>
      </c>
      <c r="E367" s="131" t="s">
        <v>559</v>
      </c>
      <c r="F367" s="132" t="s">
        <v>560</v>
      </c>
      <c r="G367" s="133" t="s">
        <v>307</v>
      </c>
      <c r="H367" s="134">
        <v>3</v>
      </c>
      <c r="I367" s="135"/>
      <c r="J367" s="136">
        <f>ROUND(I367*H367,2)</f>
        <v>0</v>
      </c>
      <c r="K367" s="132" t="s">
        <v>1</v>
      </c>
      <c r="L367" s="30"/>
      <c r="M367" s="137" t="s">
        <v>1</v>
      </c>
      <c r="N367" s="138" t="s">
        <v>45</v>
      </c>
      <c r="P367" s="139">
        <f>O367*H367</f>
        <v>0</v>
      </c>
      <c r="Q367" s="139">
        <v>2.1440000000000001E-2</v>
      </c>
      <c r="R367" s="139">
        <f>Q367*H367</f>
        <v>6.4320000000000002E-2</v>
      </c>
      <c r="S367" s="139">
        <v>0</v>
      </c>
      <c r="T367" s="140">
        <f>S367*H367</f>
        <v>0</v>
      </c>
      <c r="AR367" s="141" t="s">
        <v>165</v>
      </c>
      <c r="AT367" s="141" t="s">
        <v>160</v>
      </c>
      <c r="AU367" s="141" t="s">
        <v>90</v>
      </c>
      <c r="AY367" s="15" t="s">
        <v>158</v>
      </c>
      <c r="BE367" s="142">
        <f>IF(N367="základní",J367,0)</f>
        <v>0</v>
      </c>
      <c r="BF367" s="142">
        <f>IF(N367="snížená",J367,0)</f>
        <v>0</v>
      </c>
      <c r="BG367" s="142">
        <f>IF(N367="zákl. přenesená",J367,0)</f>
        <v>0</v>
      </c>
      <c r="BH367" s="142">
        <f>IF(N367="sníž. přenesená",J367,0)</f>
        <v>0</v>
      </c>
      <c r="BI367" s="142">
        <f>IF(N367="nulová",J367,0)</f>
        <v>0</v>
      </c>
      <c r="BJ367" s="15" t="s">
        <v>88</v>
      </c>
      <c r="BK367" s="142">
        <f>ROUND(I367*H367,2)</f>
        <v>0</v>
      </c>
      <c r="BL367" s="15" t="s">
        <v>165</v>
      </c>
      <c r="BM367" s="141" t="s">
        <v>561</v>
      </c>
    </row>
    <row r="368" spans="2:65" s="1" customFormat="1" ht="37.9" customHeight="1">
      <c r="B368" s="30"/>
      <c r="C368" s="158" t="s">
        <v>562</v>
      </c>
      <c r="D368" s="158" t="s">
        <v>328</v>
      </c>
      <c r="E368" s="159" t="s">
        <v>563</v>
      </c>
      <c r="F368" s="160" t="s">
        <v>564</v>
      </c>
      <c r="G368" s="161" t="s">
        <v>307</v>
      </c>
      <c r="H368" s="162">
        <v>3</v>
      </c>
      <c r="I368" s="163"/>
      <c r="J368" s="164">
        <f>ROUND(I368*H368,2)</f>
        <v>0</v>
      </c>
      <c r="K368" s="160" t="s">
        <v>164</v>
      </c>
      <c r="L368" s="165"/>
      <c r="M368" s="166" t="s">
        <v>1</v>
      </c>
      <c r="N368" s="167" t="s">
        <v>45</v>
      </c>
      <c r="P368" s="139">
        <f>O368*H368</f>
        <v>0</v>
      </c>
      <c r="Q368" s="139">
        <v>4.2000000000000003E-2</v>
      </c>
      <c r="R368" s="139">
        <f>Q368*H368</f>
        <v>0.126</v>
      </c>
      <c r="S368" s="139">
        <v>0</v>
      </c>
      <c r="T368" s="140">
        <f>S368*H368</f>
        <v>0</v>
      </c>
      <c r="AR368" s="141" t="s">
        <v>204</v>
      </c>
      <c r="AT368" s="141" t="s">
        <v>328</v>
      </c>
      <c r="AU368" s="141" t="s">
        <v>90</v>
      </c>
      <c r="AY368" s="15" t="s">
        <v>158</v>
      </c>
      <c r="BE368" s="142">
        <f>IF(N368="základní",J368,0)</f>
        <v>0</v>
      </c>
      <c r="BF368" s="142">
        <f>IF(N368="snížená",J368,0)</f>
        <v>0</v>
      </c>
      <c r="BG368" s="142">
        <f>IF(N368="zákl. přenesená",J368,0)</f>
        <v>0</v>
      </c>
      <c r="BH368" s="142">
        <f>IF(N368="sníž. přenesená",J368,0)</f>
        <v>0</v>
      </c>
      <c r="BI368" s="142">
        <f>IF(N368="nulová",J368,0)</f>
        <v>0</v>
      </c>
      <c r="BJ368" s="15" t="s">
        <v>88</v>
      </c>
      <c r="BK368" s="142">
        <f>ROUND(I368*H368,2)</f>
        <v>0</v>
      </c>
      <c r="BL368" s="15" t="s">
        <v>165</v>
      </c>
      <c r="BM368" s="141" t="s">
        <v>565</v>
      </c>
    </row>
    <row r="369" spans="2:65" s="1" customFormat="1">
      <c r="B369" s="30"/>
      <c r="D369" s="144" t="s">
        <v>417</v>
      </c>
      <c r="F369" s="168" t="s">
        <v>566</v>
      </c>
      <c r="I369" s="169"/>
      <c r="L369" s="30"/>
      <c r="M369" s="170"/>
      <c r="T369" s="54"/>
      <c r="AT369" s="15" t="s">
        <v>417</v>
      </c>
      <c r="AU369" s="15" t="s">
        <v>90</v>
      </c>
    </row>
    <row r="370" spans="2:65" s="12" customFormat="1">
      <c r="B370" s="143"/>
      <c r="D370" s="144" t="s">
        <v>167</v>
      </c>
      <c r="E370" s="145" t="s">
        <v>1</v>
      </c>
      <c r="F370" s="146" t="s">
        <v>567</v>
      </c>
      <c r="H370" s="147">
        <v>3</v>
      </c>
      <c r="I370" s="148"/>
      <c r="L370" s="143"/>
      <c r="M370" s="149"/>
      <c r="T370" s="150"/>
      <c r="AT370" s="145" t="s">
        <v>167</v>
      </c>
      <c r="AU370" s="145" t="s">
        <v>90</v>
      </c>
      <c r="AV370" s="12" t="s">
        <v>90</v>
      </c>
      <c r="AW370" s="12" t="s">
        <v>34</v>
      </c>
      <c r="AX370" s="12" t="s">
        <v>80</v>
      </c>
      <c r="AY370" s="145" t="s">
        <v>158</v>
      </c>
    </row>
    <row r="371" spans="2:65" s="13" customFormat="1">
      <c r="B371" s="151"/>
      <c r="D371" s="144" t="s">
        <v>167</v>
      </c>
      <c r="E371" s="152" t="s">
        <v>1</v>
      </c>
      <c r="F371" s="153" t="s">
        <v>171</v>
      </c>
      <c r="H371" s="154">
        <v>3</v>
      </c>
      <c r="I371" s="155"/>
      <c r="L371" s="151"/>
      <c r="M371" s="156"/>
      <c r="T371" s="157"/>
      <c r="AT371" s="152" t="s">
        <v>167</v>
      </c>
      <c r="AU371" s="152" t="s">
        <v>90</v>
      </c>
      <c r="AV371" s="13" t="s">
        <v>165</v>
      </c>
      <c r="AW371" s="13" t="s">
        <v>34</v>
      </c>
      <c r="AX371" s="13" t="s">
        <v>88</v>
      </c>
      <c r="AY371" s="152" t="s">
        <v>158</v>
      </c>
    </row>
    <row r="372" spans="2:65" s="11" customFormat="1" ht="22.9" customHeight="1">
      <c r="B372" s="118"/>
      <c r="D372" s="119" t="s">
        <v>79</v>
      </c>
      <c r="E372" s="128" t="s">
        <v>209</v>
      </c>
      <c r="F372" s="128" t="s">
        <v>568</v>
      </c>
      <c r="I372" s="121"/>
      <c r="J372" s="129">
        <f>BK372</f>
        <v>0</v>
      </c>
      <c r="L372" s="118"/>
      <c r="M372" s="123"/>
      <c r="P372" s="124">
        <f>P373+SUM(P374:P454)</f>
        <v>0</v>
      </c>
      <c r="R372" s="124">
        <f>R373+SUM(R374:R454)</f>
        <v>4.6793960000000002E-2</v>
      </c>
      <c r="T372" s="125">
        <f>T373+SUM(T374:T454)</f>
        <v>106.56214500000002</v>
      </c>
      <c r="AR372" s="119" t="s">
        <v>88</v>
      </c>
      <c r="AT372" s="126" t="s">
        <v>79</v>
      </c>
      <c r="AU372" s="126" t="s">
        <v>88</v>
      </c>
      <c r="AY372" s="119" t="s">
        <v>158</v>
      </c>
      <c r="BK372" s="127">
        <f>BK373+SUM(BK374:BK454)</f>
        <v>0</v>
      </c>
    </row>
    <row r="373" spans="2:65" s="1" customFormat="1" ht="24.2" customHeight="1">
      <c r="B373" s="30"/>
      <c r="C373" s="130" t="s">
        <v>569</v>
      </c>
      <c r="D373" s="130" t="s">
        <v>160</v>
      </c>
      <c r="E373" s="131" t="s">
        <v>570</v>
      </c>
      <c r="F373" s="132" t="s">
        <v>571</v>
      </c>
      <c r="G373" s="133" t="s">
        <v>207</v>
      </c>
      <c r="H373" s="134">
        <v>10</v>
      </c>
      <c r="I373" s="135"/>
      <c r="J373" s="136">
        <f>ROUND(I373*H373,2)</f>
        <v>0</v>
      </c>
      <c r="K373" s="132" t="s">
        <v>1</v>
      </c>
      <c r="L373" s="30"/>
      <c r="M373" s="137" t="s">
        <v>1</v>
      </c>
      <c r="N373" s="138" t="s">
        <v>45</v>
      </c>
      <c r="P373" s="139">
        <f>O373*H373</f>
        <v>0</v>
      </c>
      <c r="Q373" s="139">
        <v>0</v>
      </c>
      <c r="R373" s="139">
        <f>Q373*H373</f>
        <v>0</v>
      </c>
      <c r="S373" s="139">
        <v>1.9E-3</v>
      </c>
      <c r="T373" s="140">
        <f>S373*H373</f>
        <v>1.9E-2</v>
      </c>
      <c r="AR373" s="141" t="s">
        <v>247</v>
      </c>
      <c r="AT373" s="141" t="s">
        <v>160</v>
      </c>
      <c r="AU373" s="141" t="s">
        <v>90</v>
      </c>
      <c r="AY373" s="15" t="s">
        <v>158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5" t="s">
        <v>88</v>
      </c>
      <c r="BK373" s="142">
        <f>ROUND(I373*H373,2)</f>
        <v>0</v>
      </c>
      <c r="BL373" s="15" t="s">
        <v>247</v>
      </c>
      <c r="BM373" s="141" t="s">
        <v>572</v>
      </c>
    </row>
    <row r="374" spans="2:65" s="1" customFormat="1" ht="16.5" customHeight="1">
      <c r="B374" s="30"/>
      <c r="C374" s="130" t="s">
        <v>573</v>
      </c>
      <c r="D374" s="130" t="s">
        <v>160</v>
      </c>
      <c r="E374" s="131" t="s">
        <v>574</v>
      </c>
      <c r="F374" s="132" t="s">
        <v>575</v>
      </c>
      <c r="G374" s="133" t="s">
        <v>576</v>
      </c>
      <c r="H374" s="134">
        <v>1</v>
      </c>
      <c r="I374" s="135"/>
      <c r="J374" s="136">
        <f>ROUND(I374*H374,2)</f>
        <v>0</v>
      </c>
      <c r="K374" s="132" t="s">
        <v>164</v>
      </c>
      <c r="L374" s="30"/>
      <c r="M374" s="137" t="s">
        <v>1</v>
      </c>
      <c r="N374" s="138" t="s">
        <v>45</v>
      </c>
      <c r="P374" s="139">
        <f>O374*H374</f>
        <v>0</v>
      </c>
      <c r="Q374" s="139">
        <v>0</v>
      </c>
      <c r="R374" s="139">
        <f>Q374*H374</f>
        <v>0</v>
      </c>
      <c r="S374" s="139">
        <v>3.4200000000000001E-2</v>
      </c>
      <c r="T374" s="140">
        <f>S374*H374</f>
        <v>3.4200000000000001E-2</v>
      </c>
      <c r="AR374" s="141" t="s">
        <v>247</v>
      </c>
      <c r="AT374" s="141" t="s">
        <v>160</v>
      </c>
      <c r="AU374" s="141" t="s">
        <v>90</v>
      </c>
      <c r="AY374" s="15" t="s">
        <v>158</v>
      </c>
      <c r="BE374" s="142">
        <f>IF(N374="základní",J374,0)</f>
        <v>0</v>
      </c>
      <c r="BF374" s="142">
        <f>IF(N374="snížená",J374,0)</f>
        <v>0</v>
      </c>
      <c r="BG374" s="142">
        <f>IF(N374="zákl. přenesená",J374,0)</f>
        <v>0</v>
      </c>
      <c r="BH374" s="142">
        <f>IF(N374="sníž. přenesená",J374,0)</f>
        <v>0</v>
      </c>
      <c r="BI374" s="142">
        <f>IF(N374="nulová",J374,0)</f>
        <v>0</v>
      </c>
      <c r="BJ374" s="15" t="s">
        <v>88</v>
      </c>
      <c r="BK374" s="142">
        <f>ROUND(I374*H374,2)</f>
        <v>0</v>
      </c>
      <c r="BL374" s="15" t="s">
        <v>247</v>
      </c>
      <c r="BM374" s="141" t="s">
        <v>577</v>
      </c>
    </row>
    <row r="375" spans="2:65" s="1" customFormat="1" ht="16.5" customHeight="1">
      <c r="B375" s="30"/>
      <c r="C375" s="130" t="s">
        <v>578</v>
      </c>
      <c r="D375" s="130" t="s">
        <v>160</v>
      </c>
      <c r="E375" s="131" t="s">
        <v>579</v>
      </c>
      <c r="F375" s="132" t="s">
        <v>580</v>
      </c>
      <c r="G375" s="133" t="s">
        <v>576</v>
      </c>
      <c r="H375" s="134">
        <v>1</v>
      </c>
      <c r="I375" s="135"/>
      <c r="J375" s="136">
        <f>ROUND(I375*H375,2)</f>
        <v>0</v>
      </c>
      <c r="K375" s="132" t="s">
        <v>164</v>
      </c>
      <c r="L375" s="30"/>
      <c r="M375" s="137" t="s">
        <v>1</v>
      </c>
      <c r="N375" s="138" t="s">
        <v>45</v>
      </c>
      <c r="P375" s="139">
        <f>O375*H375</f>
        <v>0</v>
      </c>
      <c r="Q375" s="139">
        <v>0</v>
      </c>
      <c r="R375" s="139">
        <f>Q375*H375</f>
        <v>0</v>
      </c>
      <c r="S375" s="139">
        <v>1.9460000000000002E-2</v>
      </c>
      <c r="T375" s="140">
        <f>S375*H375</f>
        <v>1.9460000000000002E-2</v>
      </c>
      <c r="AR375" s="141" t="s">
        <v>247</v>
      </c>
      <c r="AT375" s="141" t="s">
        <v>160</v>
      </c>
      <c r="AU375" s="141" t="s">
        <v>90</v>
      </c>
      <c r="AY375" s="15" t="s">
        <v>158</v>
      </c>
      <c r="BE375" s="142">
        <f>IF(N375="základní",J375,0)</f>
        <v>0</v>
      </c>
      <c r="BF375" s="142">
        <f>IF(N375="snížená",J375,0)</f>
        <v>0</v>
      </c>
      <c r="BG375" s="142">
        <f>IF(N375="zákl. přenesená",J375,0)</f>
        <v>0</v>
      </c>
      <c r="BH375" s="142">
        <f>IF(N375="sníž. přenesená",J375,0)</f>
        <v>0</v>
      </c>
      <c r="BI375" s="142">
        <f>IF(N375="nulová",J375,0)</f>
        <v>0</v>
      </c>
      <c r="BJ375" s="15" t="s">
        <v>88</v>
      </c>
      <c r="BK375" s="142">
        <f>ROUND(I375*H375,2)</f>
        <v>0</v>
      </c>
      <c r="BL375" s="15" t="s">
        <v>247</v>
      </c>
      <c r="BM375" s="141" t="s">
        <v>581</v>
      </c>
    </row>
    <row r="376" spans="2:65" s="1" customFormat="1" ht="16.5" customHeight="1">
      <c r="B376" s="30"/>
      <c r="C376" s="130" t="s">
        <v>582</v>
      </c>
      <c r="D376" s="130" t="s">
        <v>160</v>
      </c>
      <c r="E376" s="131" t="s">
        <v>583</v>
      </c>
      <c r="F376" s="132" t="s">
        <v>584</v>
      </c>
      <c r="G376" s="133" t="s">
        <v>576</v>
      </c>
      <c r="H376" s="134">
        <v>1</v>
      </c>
      <c r="I376" s="135"/>
      <c r="J376" s="136">
        <f>ROUND(I376*H376,2)</f>
        <v>0</v>
      </c>
      <c r="K376" s="132" t="s">
        <v>164</v>
      </c>
      <c r="L376" s="30"/>
      <c r="M376" s="137" t="s">
        <v>1</v>
      </c>
      <c r="N376" s="138" t="s">
        <v>45</v>
      </c>
      <c r="P376" s="139">
        <f>O376*H376</f>
        <v>0</v>
      </c>
      <c r="Q376" s="139">
        <v>0</v>
      </c>
      <c r="R376" s="139">
        <f>Q376*H376</f>
        <v>0</v>
      </c>
      <c r="S376" s="139">
        <v>8.5999999999999998E-4</v>
      </c>
      <c r="T376" s="140">
        <f>S376*H376</f>
        <v>8.5999999999999998E-4</v>
      </c>
      <c r="AR376" s="141" t="s">
        <v>247</v>
      </c>
      <c r="AT376" s="141" t="s">
        <v>160</v>
      </c>
      <c r="AU376" s="141" t="s">
        <v>90</v>
      </c>
      <c r="AY376" s="15" t="s">
        <v>158</v>
      </c>
      <c r="BE376" s="142">
        <f>IF(N376="základní",J376,0)</f>
        <v>0</v>
      </c>
      <c r="BF376" s="142">
        <f>IF(N376="snížená",J376,0)</f>
        <v>0</v>
      </c>
      <c r="BG376" s="142">
        <f>IF(N376="zákl. přenesená",J376,0)</f>
        <v>0</v>
      </c>
      <c r="BH376" s="142">
        <f>IF(N376="sníž. přenesená",J376,0)</f>
        <v>0</v>
      </c>
      <c r="BI376" s="142">
        <f>IF(N376="nulová",J376,0)</f>
        <v>0</v>
      </c>
      <c r="BJ376" s="15" t="s">
        <v>88</v>
      </c>
      <c r="BK376" s="142">
        <f>ROUND(I376*H376,2)</f>
        <v>0</v>
      </c>
      <c r="BL376" s="15" t="s">
        <v>247</v>
      </c>
      <c r="BM376" s="141" t="s">
        <v>585</v>
      </c>
    </row>
    <row r="377" spans="2:65" s="1" customFormat="1" ht="16.5" customHeight="1">
      <c r="B377" s="30"/>
      <c r="C377" s="130" t="s">
        <v>586</v>
      </c>
      <c r="D377" s="130" t="s">
        <v>160</v>
      </c>
      <c r="E377" s="131" t="s">
        <v>587</v>
      </c>
      <c r="F377" s="132" t="s">
        <v>588</v>
      </c>
      <c r="G377" s="133" t="s">
        <v>307</v>
      </c>
      <c r="H377" s="134">
        <v>2</v>
      </c>
      <c r="I377" s="135"/>
      <c r="J377" s="136">
        <f>ROUND(I377*H377,2)</f>
        <v>0</v>
      </c>
      <c r="K377" s="132" t="s">
        <v>164</v>
      </c>
      <c r="L377" s="30"/>
      <c r="M377" s="137" t="s">
        <v>1</v>
      </c>
      <c r="N377" s="138" t="s">
        <v>45</v>
      </c>
      <c r="P377" s="139">
        <f>O377*H377</f>
        <v>0</v>
      </c>
      <c r="Q377" s="139">
        <v>0</v>
      </c>
      <c r="R377" s="139">
        <f>Q377*H377</f>
        <v>0</v>
      </c>
      <c r="S377" s="139">
        <v>8.5999999999999998E-4</v>
      </c>
      <c r="T377" s="140">
        <f>S377*H377</f>
        <v>1.72E-3</v>
      </c>
      <c r="AR377" s="141" t="s">
        <v>247</v>
      </c>
      <c r="AT377" s="141" t="s">
        <v>160</v>
      </c>
      <c r="AU377" s="141" t="s">
        <v>90</v>
      </c>
      <c r="AY377" s="15" t="s">
        <v>158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5" t="s">
        <v>88</v>
      </c>
      <c r="BK377" s="142">
        <f>ROUND(I377*H377,2)</f>
        <v>0</v>
      </c>
      <c r="BL377" s="15" t="s">
        <v>247</v>
      </c>
      <c r="BM377" s="141" t="s">
        <v>589</v>
      </c>
    </row>
    <row r="378" spans="2:65" s="1" customFormat="1" ht="16.5" customHeight="1">
      <c r="B378" s="30"/>
      <c r="C378" s="130" t="s">
        <v>590</v>
      </c>
      <c r="D378" s="130" t="s">
        <v>160</v>
      </c>
      <c r="E378" s="131" t="s">
        <v>591</v>
      </c>
      <c r="F378" s="132" t="s">
        <v>592</v>
      </c>
      <c r="G378" s="133" t="s">
        <v>307</v>
      </c>
      <c r="H378" s="134">
        <v>1</v>
      </c>
      <c r="I378" s="135"/>
      <c r="J378" s="136">
        <f>ROUND(I378*H378,2)</f>
        <v>0</v>
      </c>
      <c r="K378" s="132" t="s">
        <v>164</v>
      </c>
      <c r="L378" s="30"/>
      <c r="M378" s="137" t="s">
        <v>1</v>
      </c>
      <c r="N378" s="138" t="s">
        <v>45</v>
      </c>
      <c r="P378" s="139">
        <f>O378*H378</f>
        <v>0</v>
      </c>
      <c r="Q378" s="139">
        <v>0</v>
      </c>
      <c r="R378" s="139">
        <f>Q378*H378</f>
        <v>0</v>
      </c>
      <c r="S378" s="139">
        <v>8.4999999999999995E-4</v>
      </c>
      <c r="T378" s="140">
        <f>S378*H378</f>
        <v>8.4999999999999995E-4</v>
      </c>
      <c r="AR378" s="141" t="s">
        <v>247</v>
      </c>
      <c r="AT378" s="141" t="s">
        <v>160</v>
      </c>
      <c r="AU378" s="141" t="s">
        <v>90</v>
      </c>
      <c r="AY378" s="15" t="s">
        <v>158</v>
      </c>
      <c r="BE378" s="142">
        <f>IF(N378="základní",J378,0)</f>
        <v>0</v>
      </c>
      <c r="BF378" s="142">
        <f>IF(N378="snížená",J378,0)</f>
        <v>0</v>
      </c>
      <c r="BG378" s="142">
        <f>IF(N378="zákl. přenesená",J378,0)</f>
        <v>0</v>
      </c>
      <c r="BH378" s="142">
        <f>IF(N378="sníž. přenesená",J378,0)</f>
        <v>0</v>
      </c>
      <c r="BI378" s="142">
        <f>IF(N378="nulová",J378,0)</f>
        <v>0</v>
      </c>
      <c r="BJ378" s="15" t="s">
        <v>88</v>
      </c>
      <c r="BK378" s="142">
        <f>ROUND(I378*H378,2)</f>
        <v>0</v>
      </c>
      <c r="BL378" s="15" t="s">
        <v>247</v>
      </c>
      <c r="BM378" s="141" t="s">
        <v>593</v>
      </c>
    </row>
    <row r="379" spans="2:65" s="1" customFormat="1" ht="37.9" customHeight="1">
      <c r="B379" s="30"/>
      <c r="C379" s="130" t="s">
        <v>594</v>
      </c>
      <c r="D379" s="130" t="s">
        <v>160</v>
      </c>
      <c r="E379" s="131" t="s">
        <v>595</v>
      </c>
      <c r="F379" s="132" t="s">
        <v>596</v>
      </c>
      <c r="G379" s="133" t="s">
        <v>207</v>
      </c>
      <c r="H379" s="134">
        <v>153.1</v>
      </c>
      <c r="I379" s="135"/>
      <c r="J379" s="136">
        <f>ROUND(I379*H379,2)</f>
        <v>0</v>
      </c>
      <c r="K379" s="132" t="s">
        <v>1</v>
      </c>
      <c r="L379" s="30"/>
      <c r="M379" s="137" t="s">
        <v>1</v>
      </c>
      <c r="N379" s="138" t="s">
        <v>45</v>
      </c>
      <c r="P379" s="139">
        <f>O379*H379</f>
        <v>0</v>
      </c>
      <c r="Q379" s="139">
        <v>0</v>
      </c>
      <c r="R379" s="139">
        <f>Q379*H379</f>
        <v>0</v>
      </c>
      <c r="S379" s="139">
        <v>1.7250000000000001E-2</v>
      </c>
      <c r="T379" s="140">
        <f>S379*H379</f>
        <v>2.6409750000000001</v>
      </c>
      <c r="AR379" s="141" t="s">
        <v>247</v>
      </c>
      <c r="AT379" s="141" t="s">
        <v>160</v>
      </c>
      <c r="AU379" s="141" t="s">
        <v>90</v>
      </c>
      <c r="AY379" s="15" t="s">
        <v>158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5" t="s">
        <v>88</v>
      </c>
      <c r="BK379" s="142">
        <f>ROUND(I379*H379,2)</f>
        <v>0</v>
      </c>
      <c r="BL379" s="15" t="s">
        <v>247</v>
      </c>
      <c r="BM379" s="141" t="s">
        <v>597</v>
      </c>
    </row>
    <row r="380" spans="2:65" s="12" customFormat="1">
      <c r="B380" s="143"/>
      <c r="D380" s="144" t="s">
        <v>167</v>
      </c>
      <c r="E380" s="145" t="s">
        <v>1</v>
      </c>
      <c r="F380" s="146" t="s">
        <v>598</v>
      </c>
      <c r="H380" s="147">
        <v>153.1</v>
      </c>
      <c r="I380" s="148"/>
      <c r="L380" s="143"/>
      <c r="M380" s="149"/>
      <c r="T380" s="150"/>
      <c r="AT380" s="145" t="s">
        <v>167</v>
      </c>
      <c r="AU380" s="145" t="s">
        <v>90</v>
      </c>
      <c r="AV380" s="12" t="s">
        <v>90</v>
      </c>
      <c r="AW380" s="12" t="s">
        <v>34</v>
      </c>
      <c r="AX380" s="12" t="s">
        <v>80</v>
      </c>
      <c r="AY380" s="145" t="s">
        <v>158</v>
      </c>
    </row>
    <row r="381" spans="2:65" s="13" customFormat="1">
      <c r="B381" s="151"/>
      <c r="D381" s="144" t="s">
        <v>167</v>
      </c>
      <c r="E381" s="152" t="s">
        <v>1</v>
      </c>
      <c r="F381" s="153" t="s">
        <v>171</v>
      </c>
      <c r="H381" s="154">
        <v>153.1</v>
      </c>
      <c r="I381" s="155"/>
      <c r="L381" s="151"/>
      <c r="M381" s="156"/>
      <c r="T381" s="157"/>
      <c r="AT381" s="152" t="s">
        <v>167</v>
      </c>
      <c r="AU381" s="152" t="s">
        <v>90</v>
      </c>
      <c r="AV381" s="13" t="s">
        <v>165</v>
      </c>
      <c r="AW381" s="13" t="s">
        <v>4</v>
      </c>
      <c r="AX381" s="13" t="s">
        <v>88</v>
      </c>
      <c r="AY381" s="152" t="s">
        <v>158</v>
      </c>
    </row>
    <row r="382" spans="2:65" s="1" customFormat="1" ht="21.75" customHeight="1">
      <c r="B382" s="30"/>
      <c r="C382" s="130" t="s">
        <v>599</v>
      </c>
      <c r="D382" s="130" t="s">
        <v>160</v>
      </c>
      <c r="E382" s="131" t="s">
        <v>600</v>
      </c>
      <c r="F382" s="132" t="s">
        <v>601</v>
      </c>
      <c r="G382" s="133" t="s">
        <v>207</v>
      </c>
      <c r="H382" s="134">
        <v>113.27</v>
      </c>
      <c r="I382" s="135"/>
      <c r="J382" s="136">
        <f>ROUND(I382*H382,2)</f>
        <v>0</v>
      </c>
      <c r="K382" s="132" t="s">
        <v>164</v>
      </c>
      <c r="L382" s="30"/>
      <c r="M382" s="137" t="s">
        <v>1</v>
      </c>
      <c r="N382" s="138" t="s">
        <v>45</v>
      </c>
      <c r="P382" s="139">
        <f>O382*H382</f>
        <v>0</v>
      </c>
      <c r="Q382" s="139">
        <v>0</v>
      </c>
      <c r="R382" s="139">
        <f>Q382*H382</f>
        <v>0</v>
      </c>
      <c r="S382" s="139">
        <v>1.7000000000000001E-2</v>
      </c>
      <c r="T382" s="140">
        <f>S382*H382</f>
        <v>1.9255900000000001</v>
      </c>
      <c r="AR382" s="141" t="s">
        <v>247</v>
      </c>
      <c r="AT382" s="141" t="s">
        <v>160</v>
      </c>
      <c r="AU382" s="141" t="s">
        <v>90</v>
      </c>
      <c r="AY382" s="15" t="s">
        <v>158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5" t="s">
        <v>88</v>
      </c>
      <c r="BK382" s="142">
        <f>ROUND(I382*H382,2)</f>
        <v>0</v>
      </c>
      <c r="BL382" s="15" t="s">
        <v>247</v>
      </c>
      <c r="BM382" s="141" t="s">
        <v>602</v>
      </c>
    </row>
    <row r="383" spans="2:65" s="1" customFormat="1">
      <c r="B383" s="30"/>
      <c r="D383" s="144" t="s">
        <v>417</v>
      </c>
      <c r="F383" s="168" t="s">
        <v>603</v>
      </c>
      <c r="I383" s="169"/>
      <c r="L383" s="30"/>
      <c r="M383" s="170"/>
      <c r="T383" s="54"/>
      <c r="AT383" s="15" t="s">
        <v>417</v>
      </c>
      <c r="AU383" s="15" t="s">
        <v>90</v>
      </c>
    </row>
    <row r="384" spans="2:65" s="12" customFormat="1">
      <c r="B384" s="143"/>
      <c r="D384" s="144" t="s">
        <v>167</v>
      </c>
      <c r="E384" s="145" t="s">
        <v>1</v>
      </c>
      <c r="F384" s="146" t="s">
        <v>604</v>
      </c>
      <c r="H384" s="147">
        <v>45.12</v>
      </c>
      <c r="I384" s="148"/>
      <c r="L384" s="143"/>
      <c r="M384" s="149"/>
      <c r="T384" s="150"/>
      <c r="AT384" s="145" t="s">
        <v>167</v>
      </c>
      <c r="AU384" s="145" t="s">
        <v>90</v>
      </c>
      <c r="AV384" s="12" t="s">
        <v>90</v>
      </c>
      <c r="AW384" s="12" t="s">
        <v>34</v>
      </c>
      <c r="AX384" s="12" t="s">
        <v>80</v>
      </c>
      <c r="AY384" s="145" t="s">
        <v>158</v>
      </c>
    </row>
    <row r="385" spans="2:65" s="12" customFormat="1">
      <c r="B385" s="143"/>
      <c r="D385" s="144" t="s">
        <v>167</v>
      </c>
      <c r="E385" s="145" t="s">
        <v>1</v>
      </c>
      <c r="F385" s="146" t="s">
        <v>605</v>
      </c>
      <c r="H385" s="147">
        <v>23.5</v>
      </c>
      <c r="I385" s="148"/>
      <c r="L385" s="143"/>
      <c r="M385" s="149"/>
      <c r="T385" s="150"/>
      <c r="AT385" s="145" t="s">
        <v>167</v>
      </c>
      <c r="AU385" s="145" t="s">
        <v>90</v>
      </c>
      <c r="AV385" s="12" t="s">
        <v>90</v>
      </c>
      <c r="AW385" s="12" t="s">
        <v>34</v>
      </c>
      <c r="AX385" s="12" t="s">
        <v>80</v>
      </c>
      <c r="AY385" s="145" t="s">
        <v>158</v>
      </c>
    </row>
    <row r="386" spans="2:65" s="12" customFormat="1">
      <c r="B386" s="143"/>
      <c r="D386" s="144" t="s">
        <v>167</v>
      </c>
      <c r="E386" s="145" t="s">
        <v>1</v>
      </c>
      <c r="F386" s="146" t="s">
        <v>606</v>
      </c>
      <c r="H386" s="147">
        <v>44.65</v>
      </c>
      <c r="I386" s="148"/>
      <c r="L386" s="143"/>
      <c r="M386" s="149"/>
      <c r="T386" s="150"/>
      <c r="AT386" s="145" t="s">
        <v>167</v>
      </c>
      <c r="AU386" s="145" t="s">
        <v>90</v>
      </c>
      <c r="AV386" s="12" t="s">
        <v>90</v>
      </c>
      <c r="AW386" s="12" t="s">
        <v>34</v>
      </c>
      <c r="AX386" s="12" t="s">
        <v>80</v>
      </c>
      <c r="AY386" s="145" t="s">
        <v>158</v>
      </c>
    </row>
    <row r="387" spans="2:65" s="13" customFormat="1">
      <c r="B387" s="151"/>
      <c r="D387" s="144" t="s">
        <v>167</v>
      </c>
      <c r="E387" s="152" t="s">
        <v>1</v>
      </c>
      <c r="F387" s="153" t="s">
        <v>171</v>
      </c>
      <c r="H387" s="154">
        <v>113.27</v>
      </c>
      <c r="I387" s="155"/>
      <c r="L387" s="151"/>
      <c r="M387" s="156"/>
      <c r="T387" s="157"/>
      <c r="AT387" s="152" t="s">
        <v>167</v>
      </c>
      <c r="AU387" s="152" t="s">
        <v>90</v>
      </c>
      <c r="AV387" s="13" t="s">
        <v>165</v>
      </c>
      <c r="AW387" s="13" t="s">
        <v>34</v>
      </c>
      <c r="AX387" s="13" t="s">
        <v>88</v>
      </c>
      <c r="AY387" s="152" t="s">
        <v>158</v>
      </c>
    </row>
    <row r="388" spans="2:65" s="1" customFormat="1" ht="24.2" customHeight="1">
      <c r="B388" s="30"/>
      <c r="C388" s="130" t="s">
        <v>607</v>
      </c>
      <c r="D388" s="130" t="s">
        <v>160</v>
      </c>
      <c r="E388" s="131" t="s">
        <v>608</v>
      </c>
      <c r="F388" s="132" t="s">
        <v>609</v>
      </c>
      <c r="G388" s="133" t="s">
        <v>297</v>
      </c>
      <c r="H388" s="134">
        <v>21</v>
      </c>
      <c r="I388" s="135"/>
      <c r="J388" s="136">
        <f>ROUND(I388*H388,2)</f>
        <v>0</v>
      </c>
      <c r="K388" s="132" t="s">
        <v>164</v>
      </c>
      <c r="L388" s="30"/>
      <c r="M388" s="137" t="s">
        <v>1</v>
      </c>
      <c r="N388" s="138" t="s">
        <v>45</v>
      </c>
      <c r="P388" s="139">
        <f>O388*H388</f>
        <v>0</v>
      </c>
      <c r="Q388" s="139">
        <v>0</v>
      </c>
      <c r="R388" s="139">
        <f>Q388*H388</f>
        <v>0</v>
      </c>
      <c r="S388" s="139">
        <v>1.6E-2</v>
      </c>
      <c r="T388" s="140">
        <f>S388*H388</f>
        <v>0.33600000000000002</v>
      </c>
      <c r="AR388" s="141" t="s">
        <v>247</v>
      </c>
      <c r="AT388" s="141" t="s">
        <v>160</v>
      </c>
      <c r="AU388" s="141" t="s">
        <v>90</v>
      </c>
      <c r="AY388" s="15" t="s">
        <v>158</v>
      </c>
      <c r="BE388" s="142">
        <f>IF(N388="základní",J388,0)</f>
        <v>0</v>
      </c>
      <c r="BF388" s="142">
        <f>IF(N388="snížená",J388,0)</f>
        <v>0</v>
      </c>
      <c r="BG388" s="142">
        <f>IF(N388="zákl. přenesená",J388,0)</f>
        <v>0</v>
      </c>
      <c r="BH388" s="142">
        <f>IF(N388="sníž. přenesená",J388,0)</f>
        <v>0</v>
      </c>
      <c r="BI388" s="142">
        <f>IF(N388="nulová",J388,0)</f>
        <v>0</v>
      </c>
      <c r="BJ388" s="15" t="s">
        <v>88</v>
      </c>
      <c r="BK388" s="142">
        <f>ROUND(I388*H388,2)</f>
        <v>0</v>
      </c>
      <c r="BL388" s="15" t="s">
        <v>247</v>
      </c>
      <c r="BM388" s="141" t="s">
        <v>610</v>
      </c>
    </row>
    <row r="389" spans="2:65" s="1" customFormat="1" ht="21.75" customHeight="1">
      <c r="B389" s="30"/>
      <c r="C389" s="130" t="s">
        <v>611</v>
      </c>
      <c r="D389" s="130" t="s">
        <v>160</v>
      </c>
      <c r="E389" s="131" t="s">
        <v>612</v>
      </c>
      <c r="F389" s="132" t="s">
        <v>613</v>
      </c>
      <c r="G389" s="133" t="s">
        <v>297</v>
      </c>
      <c r="H389" s="134">
        <v>75</v>
      </c>
      <c r="I389" s="135"/>
      <c r="J389" s="136">
        <f>ROUND(I389*H389,2)</f>
        <v>0</v>
      </c>
      <c r="K389" s="132" t="s">
        <v>1</v>
      </c>
      <c r="L389" s="30"/>
      <c r="M389" s="137" t="s">
        <v>1</v>
      </c>
      <c r="N389" s="138" t="s">
        <v>45</v>
      </c>
      <c r="P389" s="139">
        <f>O389*H389</f>
        <v>0</v>
      </c>
      <c r="Q389" s="139">
        <v>0</v>
      </c>
      <c r="R389" s="139">
        <f>Q389*H389</f>
        <v>0</v>
      </c>
      <c r="S389" s="139">
        <v>0.03</v>
      </c>
      <c r="T389" s="140">
        <f>S389*H389</f>
        <v>2.25</v>
      </c>
      <c r="AR389" s="141" t="s">
        <v>247</v>
      </c>
      <c r="AT389" s="141" t="s">
        <v>160</v>
      </c>
      <c r="AU389" s="141" t="s">
        <v>90</v>
      </c>
      <c r="AY389" s="15" t="s">
        <v>158</v>
      </c>
      <c r="BE389" s="142">
        <f>IF(N389="základní",J389,0)</f>
        <v>0</v>
      </c>
      <c r="BF389" s="142">
        <f>IF(N389="snížená",J389,0)</f>
        <v>0</v>
      </c>
      <c r="BG389" s="142">
        <f>IF(N389="zákl. přenesená",J389,0)</f>
        <v>0</v>
      </c>
      <c r="BH389" s="142">
        <f>IF(N389="sníž. přenesená",J389,0)</f>
        <v>0</v>
      </c>
      <c r="BI389" s="142">
        <f>IF(N389="nulová",J389,0)</f>
        <v>0</v>
      </c>
      <c r="BJ389" s="15" t="s">
        <v>88</v>
      </c>
      <c r="BK389" s="142">
        <f>ROUND(I389*H389,2)</f>
        <v>0</v>
      </c>
      <c r="BL389" s="15" t="s">
        <v>247</v>
      </c>
      <c r="BM389" s="141" t="s">
        <v>614</v>
      </c>
    </row>
    <row r="390" spans="2:65" s="1" customFormat="1" ht="24.2" customHeight="1">
      <c r="B390" s="30"/>
      <c r="C390" s="130" t="s">
        <v>615</v>
      </c>
      <c r="D390" s="130" t="s">
        <v>160</v>
      </c>
      <c r="E390" s="131" t="s">
        <v>616</v>
      </c>
      <c r="F390" s="132" t="s">
        <v>617</v>
      </c>
      <c r="G390" s="133" t="s">
        <v>207</v>
      </c>
      <c r="H390" s="134">
        <v>111.996</v>
      </c>
      <c r="I390" s="135"/>
      <c r="J390" s="136">
        <f>ROUND(I390*H390,2)</f>
        <v>0</v>
      </c>
      <c r="K390" s="132" t="s">
        <v>1</v>
      </c>
      <c r="L390" s="30"/>
      <c r="M390" s="137" t="s">
        <v>1</v>
      </c>
      <c r="N390" s="138" t="s">
        <v>45</v>
      </c>
      <c r="P390" s="139">
        <f>O390*H390</f>
        <v>0</v>
      </c>
      <c r="Q390" s="139">
        <v>0</v>
      </c>
      <c r="R390" s="139">
        <f>Q390*H390</f>
        <v>0</v>
      </c>
      <c r="S390" s="139">
        <v>0.04</v>
      </c>
      <c r="T390" s="140">
        <f>S390*H390</f>
        <v>4.4798400000000003</v>
      </c>
      <c r="AR390" s="141" t="s">
        <v>247</v>
      </c>
      <c r="AT390" s="141" t="s">
        <v>160</v>
      </c>
      <c r="AU390" s="141" t="s">
        <v>90</v>
      </c>
      <c r="AY390" s="15" t="s">
        <v>158</v>
      </c>
      <c r="BE390" s="142">
        <f>IF(N390="základní",J390,0)</f>
        <v>0</v>
      </c>
      <c r="BF390" s="142">
        <f>IF(N390="snížená",J390,0)</f>
        <v>0</v>
      </c>
      <c r="BG390" s="142">
        <f>IF(N390="zákl. přenesená",J390,0)</f>
        <v>0</v>
      </c>
      <c r="BH390" s="142">
        <f>IF(N390="sníž. přenesená",J390,0)</f>
        <v>0</v>
      </c>
      <c r="BI390" s="142">
        <f>IF(N390="nulová",J390,0)</f>
        <v>0</v>
      </c>
      <c r="BJ390" s="15" t="s">
        <v>88</v>
      </c>
      <c r="BK390" s="142">
        <f>ROUND(I390*H390,2)</f>
        <v>0</v>
      </c>
      <c r="BL390" s="15" t="s">
        <v>247</v>
      </c>
      <c r="BM390" s="141" t="s">
        <v>618</v>
      </c>
    </row>
    <row r="391" spans="2:65" s="1" customFormat="1">
      <c r="B391" s="30"/>
      <c r="D391" s="144" t="s">
        <v>417</v>
      </c>
      <c r="F391" s="168" t="s">
        <v>619</v>
      </c>
      <c r="I391" s="169"/>
      <c r="L391" s="30"/>
      <c r="M391" s="170"/>
      <c r="T391" s="54"/>
      <c r="AT391" s="15" t="s">
        <v>417</v>
      </c>
      <c r="AU391" s="15" t="s">
        <v>90</v>
      </c>
    </row>
    <row r="392" spans="2:65" s="12" customFormat="1">
      <c r="B392" s="143"/>
      <c r="D392" s="144" t="s">
        <v>167</v>
      </c>
      <c r="E392" s="145" t="s">
        <v>1</v>
      </c>
      <c r="F392" s="146" t="s">
        <v>620</v>
      </c>
      <c r="H392" s="147">
        <v>111.996</v>
      </c>
      <c r="I392" s="148"/>
      <c r="L392" s="143"/>
      <c r="M392" s="149"/>
      <c r="T392" s="150"/>
      <c r="AT392" s="145" t="s">
        <v>167</v>
      </c>
      <c r="AU392" s="145" t="s">
        <v>90</v>
      </c>
      <c r="AV392" s="12" t="s">
        <v>90</v>
      </c>
      <c r="AW392" s="12" t="s">
        <v>34</v>
      </c>
      <c r="AX392" s="12" t="s">
        <v>88</v>
      </c>
      <c r="AY392" s="145" t="s">
        <v>158</v>
      </c>
    </row>
    <row r="393" spans="2:65" s="1" customFormat="1" ht="16.5" customHeight="1">
      <c r="B393" s="30"/>
      <c r="C393" s="130" t="s">
        <v>621</v>
      </c>
      <c r="D393" s="130" t="s">
        <v>160</v>
      </c>
      <c r="E393" s="131" t="s">
        <v>622</v>
      </c>
      <c r="F393" s="132" t="s">
        <v>623</v>
      </c>
      <c r="G393" s="133" t="s">
        <v>207</v>
      </c>
      <c r="H393" s="134">
        <v>191.6</v>
      </c>
      <c r="I393" s="135"/>
      <c r="J393" s="136">
        <f>ROUND(I393*H393,2)</f>
        <v>0</v>
      </c>
      <c r="K393" s="132" t="s">
        <v>164</v>
      </c>
      <c r="L393" s="30"/>
      <c r="M393" s="137" t="s">
        <v>1</v>
      </c>
      <c r="N393" s="138" t="s">
        <v>45</v>
      </c>
      <c r="P393" s="139">
        <f>O393*H393</f>
        <v>0</v>
      </c>
      <c r="Q393" s="139">
        <v>1.0000000000000001E-5</v>
      </c>
      <c r="R393" s="139">
        <f>Q393*H393</f>
        <v>1.9160000000000002E-3</v>
      </c>
      <c r="S393" s="139">
        <v>0</v>
      </c>
      <c r="T393" s="140">
        <f>S393*H393</f>
        <v>0</v>
      </c>
      <c r="AR393" s="141" t="s">
        <v>165</v>
      </c>
      <c r="AT393" s="141" t="s">
        <v>160</v>
      </c>
      <c r="AU393" s="141" t="s">
        <v>90</v>
      </c>
      <c r="AY393" s="15" t="s">
        <v>158</v>
      </c>
      <c r="BE393" s="142">
        <f>IF(N393="základní",J393,0)</f>
        <v>0</v>
      </c>
      <c r="BF393" s="142">
        <f>IF(N393="snížená",J393,0)</f>
        <v>0</v>
      </c>
      <c r="BG393" s="142">
        <f>IF(N393="zákl. přenesená",J393,0)</f>
        <v>0</v>
      </c>
      <c r="BH393" s="142">
        <f>IF(N393="sníž. přenesená",J393,0)</f>
        <v>0</v>
      </c>
      <c r="BI393" s="142">
        <f>IF(N393="nulová",J393,0)</f>
        <v>0</v>
      </c>
      <c r="BJ393" s="15" t="s">
        <v>88</v>
      </c>
      <c r="BK393" s="142">
        <f>ROUND(I393*H393,2)</f>
        <v>0</v>
      </c>
      <c r="BL393" s="15" t="s">
        <v>165</v>
      </c>
      <c r="BM393" s="141" t="s">
        <v>624</v>
      </c>
    </row>
    <row r="394" spans="2:65" s="1" customFormat="1" ht="16.5" customHeight="1">
      <c r="B394" s="30"/>
      <c r="C394" s="130" t="s">
        <v>625</v>
      </c>
      <c r="D394" s="130" t="s">
        <v>160</v>
      </c>
      <c r="E394" s="131" t="s">
        <v>626</v>
      </c>
      <c r="F394" s="132" t="s">
        <v>627</v>
      </c>
      <c r="G394" s="133" t="s">
        <v>307</v>
      </c>
      <c r="H394" s="134">
        <v>3</v>
      </c>
      <c r="I394" s="135"/>
      <c r="J394" s="136">
        <f>ROUND(I394*H394,2)</f>
        <v>0</v>
      </c>
      <c r="K394" s="132" t="s">
        <v>164</v>
      </c>
      <c r="L394" s="30"/>
      <c r="M394" s="137" t="s">
        <v>1</v>
      </c>
      <c r="N394" s="138" t="s">
        <v>45</v>
      </c>
      <c r="P394" s="139">
        <f>O394*H394</f>
        <v>0</v>
      </c>
      <c r="Q394" s="139">
        <v>1.8000000000000001E-4</v>
      </c>
      <c r="R394" s="139">
        <f>Q394*H394</f>
        <v>5.4000000000000001E-4</v>
      </c>
      <c r="S394" s="139">
        <v>0</v>
      </c>
      <c r="T394" s="140">
        <f>S394*H394</f>
        <v>0</v>
      </c>
      <c r="AR394" s="141" t="s">
        <v>165</v>
      </c>
      <c r="AT394" s="141" t="s">
        <v>160</v>
      </c>
      <c r="AU394" s="141" t="s">
        <v>90</v>
      </c>
      <c r="AY394" s="15" t="s">
        <v>158</v>
      </c>
      <c r="BE394" s="142">
        <f>IF(N394="základní",J394,0)</f>
        <v>0</v>
      </c>
      <c r="BF394" s="142">
        <f>IF(N394="snížená",J394,0)</f>
        <v>0</v>
      </c>
      <c r="BG394" s="142">
        <f>IF(N394="zákl. přenesená",J394,0)</f>
        <v>0</v>
      </c>
      <c r="BH394" s="142">
        <f>IF(N394="sníž. přenesená",J394,0)</f>
        <v>0</v>
      </c>
      <c r="BI394" s="142">
        <f>IF(N394="nulová",J394,0)</f>
        <v>0</v>
      </c>
      <c r="BJ394" s="15" t="s">
        <v>88</v>
      </c>
      <c r="BK394" s="142">
        <f>ROUND(I394*H394,2)</f>
        <v>0</v>
      </c>
      <c r="BL394" s="15" t="s">
        <v>165</v>
      </c>
      <c r="BM394" s="141" t="s">
        <v>628</v>
      </c>
    </row>
    <row r="395" spans="2:65" s="1" customFormat="1" ht="24.2" customHeight="1">
      <c r="B395" s="30"/>
      <c r="C395" s="158" t="s">
        <v>629</v>
      </c>
      <c r="D395" s="158" t="s">
        <v>328</v>
      </c>
      <c r="E395" s="159" t="s">
        <v>630</v>
      </c>
      <c r="F395" s="160" t="s">
        <v>631</v>
      </c>
      <c r="G395" s="161" t="s">
        <v>307</v>
      </c>
      <c r="H395" s="162">
        <v>3</v>
      </c>
      <c r="I395" s="163"/>
      <c r="J395" s="164">
        <f>ROUND(I395*H395,2)</f>
        <v>0</v>
      </c>
      <c r="K395" s="160" t="s">
        <v>1</v>
      </c>
      <c r="L395" s="165"/>
      <c r="M395" s="166" t="s">
        <v>1</v>
      </c>
      <c r="N395" s="167" t="s">
        <v>45</v>
      </c>
      <c r="P395" s="139">
        <f>O395*H395</f>
        <v>0</v>
      </c>
      <c r="Q395" s="139">
        <v>1.0999999999999999E-2</v>
      </c>
      <c r="R395" s="139">
        <f>Q395*H395</f>
        <v>3.3000000000000002E-2</v>
      </c>
      <c r="S395" s="139">
        <v>0</v>
      </c>
      <c r="T395" s="140">
        <f>S395*H395</f>
        <v>0</v>
      </c>
      <c r="AR395" s="141" t="s">
        <v>204</v>
      </c>
      <c r="AT395" s="141" t="s">
        <v>328</v>
      </c>
      <c r="AU395" s="141" t="s">
        <v>90</v>
      </c>
      <c r="AY395" s="15" t="s">
        <v>158</v>
      </c>
      <c r="BE395" s="142">
        <f>IF(N395="základní",J395,0)</f>
        <v>0</v>
      </c>
      <c r="BF395" s="142">
        <f>IF(N395="snížená",J395,0)</f>
        <v>0</v>
      </c>
      <c r="BG395" s="142">
        <f>IF(N395="zákl. přenesená",J395,0)</f>
        <v>0</v>
      </c>
      <c r="BH395" s="142">
        <f>IF(N395="sníž. přenesená",J395,0)</f>
        <v>0</v>
      </c>
      <c r="BI395" s="142">
        <f>IF(N395="nulová",J395,0)</f>
        <v>0</v>
      </c>
      <c r="BJ395" s="15" t="s">
        <v>88</v>
      </c>
      <c r="BK395" s="142">
        <f>ROUND(I395*H395,2)</f>
        <v>0</v>
      </c>
      <c r="BL395" s="15" t="s">
        <v>165</v>
      </c>
      <c r="BM395" s="141" t="s">
        <v>632</v>
      </c>
    </row>
    <row r="396" spans="2:65" s="1" customFormat="1" ht="24.2" customHeight="1">
      <c r="B396" s="30"/>
      <c r="C396" s="130" t="s">
        <v>633</v>
      </c>
      <c r="D396" s="130" t="s">
        <v>160</v>
      </c>
      <c r="E396" s="131" t="s">
        <v>634</v>
      </c>
      <c r="F396" s="132" t="s">
        <v>635</v>
      </c>
      <c r="G396" s="133" t="s">
        <v>207</v>
      </c>
      <c r="H396" s="134">
        <v>26.93</v>
      </c>
      <c r="I396" s="135"/>
      <c r="J396" s="136">
        <f>ROUND(I396*H396,2)</f>
        <v>0</v>
      </c>
      <c r="K396" s="132" t="s">
        <v>164</v>
      </c>
      <c r="L396" s="30"/>
      <c r="M396" s="137" t="s">
        <v>1</v>
      </c>
      <c r="N396" s="138" t="s">
        <v>45</v>
      </c>
      <c r="P396" s="139">
        <f>O396*H396</f>
        <v>0</v>
      </c>
      <c r="Q396" s="139">
        <v>0</v>
      </c>
      <c r="R396" s="139">
        <f>Q396*H396</f>
        <v>0</v>
      </c>
      <c r="S396" s="139">
        <v>0.26100000000000001</v>
      </c>
      <c r="T396" s="140">
        <f>S396*H396</f>
        <v>7.0287300000000004</v>
      </c>
      <c r="AR396" s="141" t="s">
        <v>165</v>
      </c>
      <c r="AT396" s="141" t="s">
        <v>160</v>
      </c>
      <c r="AU396" s="141" t="s">
        <v>90</v>
      </c>
      <c r="AY396" s="15" t="s">
        <v>158</v>
      </c>
      <c r="BE396" s="142">
        <f>IF(N396="základní",J396,0)</f>
        <v>0</v>
      </c>
      <c r="BF396" s="142">
        <f>IF(N396="snížená",J396,0)</f>
        <v>0</v>
      </c>
      <c r="BG396" s="142">
        <f>IF(N396="zákl. přenesená",J396,0)</f>
        <v>0</v>
      </c>
      <c r="BH396" s="142">
        <f>IF(N396="sníž. přenesená",J396,0)</f>
        <v>0</v>
      </c>
      <c r="BI396" s="142">
        <f>IF(N396="nulová",J396,0)</f>
        <v>0</v>
      </c>
      <c r="BJ396" s="15" t="s">
        <v>88</v>
      </c>
      <c r="BK396" s="142">
        <f>ROUND(I396*H396,2)</f>
        <v>0</v>
      </c>
      <c r="BL396" s="15" t="s">
        <v>165</v>
      </c>
      <c r="BM396" s="141" t="s">
        <v>636</v>
      </c>
    </row>
    <row r="397" spans="2:65" s="1" customFormat="1">
      <c r="B397" s="30"/>
      <c r="D397" s="144" t="s">
        <v>417</v>
      </c>
      <c r="F397" s="168" t="s">
        <v>637</v>
      </c>
      <c r="I397" s="169"/>
      <c r="L397" s="30"/>
      <c r="M397" s="170"/>
      <c r="T397" s="54"/>
      <c r="AT397" s="15" t="s">
        <v>417</v>
      </c>
      <c r="AU397" s="15" t="s">
        <v>90</v>
      </c>
    </row>
    <row r="398" spans="2:65" s="12" customFormat="1">
      <c r="B398" s="143"/>
      <c r="D398" s="144" t="s">
        <v>167</v>
      </c>
      <c r="E398" s="145" t="s">
        <v>1</v>
      </c>
      <c r="F398" s="146" t="s">
        <v>638</v>
      </c>
      <c r="H398" s="147">
        <v>26.93</v>
      </c>
      <c r="I398" s="148"/>
      <c r="L398" s="143"/>
      <c r="M398" s="149"/>
      <c r="T398" s="150"/>
      <c r="AT398" s="145" t="s">
        <v>167</v>
      </c>
      <c r="AU398" s="145" t="s">
        <v>90</v>
      </c>
      <c r="AV398" s="12" t="s">
        <v>90</v>
      </c>
      <c r="AW398" s="12" t="s">
        <v>34</v>
      </c>
      <c r="AX398" s="12" t="s">
        <v>80</v>
      </c>
      <c r="AY398" s="145" t="s">
        <v>158</v>
      </c>
    </row>
    <row r="399" spans="2:65" s="13" customFormat="1">
      <c r="B399" s="151"/>
      <c r="D399" s="144" t="s">
        <v>167</v>
      </c>
      <c r="E399" s="152" t="s">
        <v>1</v>
      </c>
      <c r="F399" s="153" t="s">
        <v>171</v>
      </c>
      <c r="H399" s="154">
        <v>26.93</v>
      </c>
      <c r="I399" s="155"/>
      <c r="L399" s="151"/>
      <c r="M399" s="156"/>
      <c r="T399" s="157"/>
      <c r="AT399" s="152" t="s">
        <v>167</v>
      </c>
      <c r="AU399" s="152" t="s">
        <v>90</v>
      </c>
      <c r="AV399" s="13" t="s">
        <v>165</v>
      </c>
      <c r="AW399" s="13" t="s">
        <v>34</v>
      </c>
      <c r="AX399" s="13" t="s">
        <v>88</v>
      </c>
      <c r="AY399" s="152" t="s">
        <v>158</v>
      </c>
    </row>
    <row r="400" spans="2:65" s="1" customFormat="1" ht="16.5" customHeight="1">
      <c r="B400" s="30"/>
      <c r="C400" s="130" t="s">
        <v>639</v>
      </c>
      <c r="D400" s="130" t="s">
        <v>160</v>
      </c>
      <c r="E400" s="131" t="s">
        <v>640</v>
      </c>
      <c r="F400" s="132" t="s">
        <v>641</v>
      </c>
      <c r="G400" s="133" t="s">
        <v>207</v>
      </c>
      <c r="H400" s="134">
        <v>26.93</v>
      </c>
      <c r="I400" s="135"/>
      <c r="J400" s="136">
        <f>ROUND(I400*H400,2)</f>
        <v>0</v>
      </c>
      <c r="K400" s="132" t="s">
        <v>1</v>
      </c>
      <c r="L400" s="30"/>
      <c r="M400" s="137" t="s">
        <v>1</v>
      </c>
      <c r="N400" s="138" t="s">
        <v>45</v>
      </c>
      <c r="P400" s="139">
        <f>O400*H400</f>
        <v>0</v>
      </c>
      <c r="Q400" s="139">
        <v>0</v>
      </c>
      <c r="R400" s="139">
        <f>Q400*H400</f>
        <v>0</v>
      </c>
      <c r="S400" s="139">
        <v>0.26100000000000001</v>
      </c>
      <c r="T400" s="140">
        <f>S400*H400</f>
        <v>7.0287300000000004</v>
      </c>
      <c r="AR400" s="141" t="s">
        <v>165</v>
      </c>
      <c r="AT400" s="141" t="s">
        <v>160</v>
      </c>
      <c r="AU400" s="141" t="s">
        <v>90</v>
      </c>
      <c r="AY400" s="15" t="s">
        <v>158</v>
      </c>
      <c r="BE400" s="142">
        <f>IF(N400="základní",J400,0)</f>
        <v>0</v>
      </c>
      <c r="BF400" s="142">
        <f>IF(N400="snížená",J400,0)</f>
        <v>0</v>
      </c>
      <c r="BG400" s="142">
        <f>IF(N400="zákl. přenesená",J400,0)</f>
        <v>0</v>
      </c>
      <c r="BH400" s="142">
        <f>IF(N400="sníž. přenesená",J400,0)</f>
        <v>0</v>
      </c>
      <c r="BI400" s="142">
        <f>IF(N400="nulová",J400,0)</f>
        <v>0</v>
      </c>
      <c r="BJ400" s="15" t="s">
        <v>88</v>
      </c>
      <c r="BK400" s="142">
        <f>ROUND(I400*H400,2)</f>
        <v>0</v>
      </c>
      <c r="BL400" s="15" t="s">
        <v>165</v>
      </c>
      <c r="BM400" s="141" t="s">
        <v>642</v>
      </c>
    </row>
    <row r="401" spans="2:65" s="1" customFormat="1" ht="24.2" customHeight="1">
      <c r="B401" s="30"/>
      <c r="C401" s="130" t="s">
        <v>643</v>
      </c>
      <c r="D401" s="130" t="s">
        <v>160</v>
      </c>
      <c r="E401" s="131" t="s">
        <v>644</v>
      </c>
      <c r="F401" s="132" t="s">
        <v>645</v>
      </c>
      <c r="G401" s="133" t="s">
        <v>163</v>
      </c>
      <c r="H401" s="134">
        <v>17.664999999999999</v>
      </c>
      <c r="I401" s="135"/>
      <c r="J401" s="136">
        <f>ROUND(I401*H401,2)</f>
        <v>0</v>
      </c>
      <c r="K401" s="132" t="s">
        <v>164</v>
      </c>
      <c r="L401" s="30"/>
      <c r="M401" s="137" t="s">
        <v>1</v>
      </c>
      <c r="N401" s="138" t="s">
        <v>45</v>
      </c>
      <c r="P401" s="139">
        <f>O401*H401</f>
        <v>0</v>
      </c>
      <c r="Q401" s="139">
        <v>0</v>
      </c>
      <c r="R401" s="139">
        <f>Q401*H401</f>
        <v>0</v>
      </c>
      <c r="S401" s="139">
        <v>1</v>
      </c>
      <c r="T401" s="140">
        <f>S401*H401</f>
        <v>17.664999999999999</v>
      </c>
      <c r="AR401" s="141" t="s">
        <v>165</v>
      </c>
      <c r="AT401" s="141" t="s">
        <v>160</v>
      </c>
      <c r="AU401" s="141" t="s">
        <v>90</v>
      </c>
      <c r="AY401" s="15" t="s">
        <v>158</v>
      </c>
      <c r="BE401" s="142">
        <f>IF(N401="základní",J401,0)</f>
        <v>0</v>
      </c>
      <c r="BF401" s="142">
        <f>IF(N401="snížená",J401,0)</f>
        <v>0</v>
      </c>
      <c r="BG401" s="142">
        <f>IF(N401="zákl. přenesená",J401,0)</f>
        <v>0</v>
      </c>
      <c r="BH401" s="142">
        <f>IF(N401="sníž. přenesená",J401,0)</f>
        <v>0</v>
      </c>
      <c r="BI401" s="142">
        <f>IF(N401="nulová",J401,0)</f>
        <v>0</v>
      </c>
      <c r="BJ401" s="15" t="s">
        <v>88</v>
      </c>
      <c r="BK401" s="142">
        <f>ROUND(I401*H401,2)</f>
        <v>0</v>
      </c>
      <c r="BL401" s="15" t="s">
        <v>165</v>
      </c>
      <c r="BM401" s="141" t="s">
        <v>646</v>
      </c>
    </row>
    <row r="402" spans="2:65" s="12" customFormat="1">
      <c r="B402" s="143"/>
      <c r="D402" s="144" t="s">
        <v>167</v>
      </c>
      <c r="E402" s="145" t="s">
        <v>1</v>
      </c>
      <c r="F402" s="146" t="s">
        <v>647</v>
      </c>
      <c r="H402" s="147">
        <v>13.465</v>
      </c>
      <c r="I402" s="148"/>
      <c r="L402" s="143"/>
      <c r="M402" s="149"/>
      <c r="T402" s="150"/>
      <c r="AT402" s="145" t="s">
        <v>167</v>
      </c>
      <c r="AU402" s="145" t="s">
        <v>90</v>
      </c>
      <c r="AV402" s="12" t="s">
        <v>90</v>
      </c>
      <c r="AW402" s="12" t="s">
        <v>34</v>
      </c>
      <c r="AX402" s="12" t="s">
        <v>80</v>
      </c>
      <c r="AY402" s="145" t="s">
        <v>158</v>
      </c>
    </row>
    <row r="403" spans="2:65" s="12" customFormat="1">
      <c r="B403" s="143"/>
      <c r="D403" s="144" t="s">
        <v>167</v>
      </c>
      <c r="E403" s="145" t="s">
        <v>1</v>
      </c>
      <c r="F403" s="146" t="s">
        <v>648</v>
      </c>
      <c r="H403" s="147">
        <v>0.6</v>
      </c>
      <c r="I403" s="148"/>
      <c r="L403" s="143"/>
      <c r="M403" s="149"/>
      <c r="T403" s="150"/>
      <c r="AT403" s="145" t="s">
        <v>167</v>
      </c>
      <c r="AU403" s="145" t="s">
        <v>90</v>
      </c>
      <c r="AV403" s="12" t="s">
        <v>90</v>
      </c>
      <c r="AW403" s="12" t="s">
        <v>34</v>
      </c>
      <c r="AX403" s="12" t="s">
        <v>80</v>
      </c>
      <c r="AY403" s="145" t="s">
        <v>158</v>
      </c>
    </row>
    <row r="404" spans="2:65" s="12" customFormat="1">
      <c r="B404" s="143"/>
      <c r="D404" s="144" t="s">
        <v>167</v>
      </c>
      <c r="E404" s="145" t="s">
        <v>1</v>
      </c>
      <c r="F404" s="146" t="s">
        <v>649</v>
      </c>
      <c r="H404" s="147">
        <v>0.6</v>
      </c>
      <c r="I404" s="148"/>
      <c r="L404" s="143"/>
      <c r="M404" s="149"/>
      <c r="T404" s="150"/>
      <c r="AT404" s="145" t="s">
        <v>167</v>
      </c>
      <c r="AU404" s="145" t="s">
        <v>90</v>
      </c>
      <c r="AV404" s="12" t="s">
        <v>90</v>
      </c>
      <c r="AW404" s="12" t="s">
        <v>34</v>
      </c>
      <c r="AX404" s="12" t="s">
        <v>80</v>
      </c>
      <c r="AY404" s="145" t="s">
        <v>158</v>
      </c>
    </row>
    <row r="405" spans="2:65" s="12" customFormat="1">
      <c r="B405" s="143"/>
      <c r="D405" s="144" t="s">
        <v>167</v>
      </c>
      <c r="E405" s="145" t="s">
        <v>1</v>
      </c>
      <c r="F405" s="146" t="s">
        <v>650</v>
      </c>
      <c r="H405" s="147">
        <v>3</v>
      </c>
      <c r="I405" s="148"/>
      <c r="L405" s="143"/>
      <c r="M405" s="149"/>
      <c r="T405" s="150"/>
      <c r="AT405" s="145" t="s">
        <v>167</v>
      </c>
      <c r="AU405" s="145" t="s">
        <v>90</v>
      </c>
      <c r="AV405" s="12" t="s">
        <v>90</v>
      </c>
      <c r="AW405" s="12" t="s">
        <v>34</v>
      </c>
      <c r="AX405" s="12" t="s">
        <v>80</v>
      </c>
      <c r="AY405" s="145" t="s">
        <v>158</v>
      </c>
    </row>
    <row r="406" spans="2:65" s="13" customFormat="1">
      <c r="B406" s="151"/>
      <c r="D406" s="144" t="s">
        <v>167</v>
      </c>
      <c r="E406" s="152" t="s">
        <v>1</v>
      </c>
      <c r="F406" s="153" t="s">
        <v>171</v>
      </c>
      <c r="H406" s="154">
        <v>17.664999999999999</v>
      </c>
      <c r="I406" s="155"/>
      <c r="L406" s="151"/>
      <c r="M406" s="156"/>
      <c r="T406" s="157"/>
      <c r="AT406" s="152" t="s">
        <v>167</v>
      </c>
      <c r="AU406" s="152" t="s">
        <v>90</v>
      </c>
      <c r="AV406" s="13" t="s">
        <v>165</v>
      </c>
      <c r="AW406" s="13" t="s">
        <v>34</v>
      </c>
      <c r="AX406" s="13" t="s">
        <v>88</v>
      </c>
      <c r="AY406" s="152" t="s">
        <v>158</v>
      </c>
    </row>
    <row r="407" spans="2:65" s="1" customFormat="1" ht="24.2" customHeight="1">
      <c r="B407" s="30"/>
      <c r="C407" s="130" t="s">
        <v>651</v>
      </c>
      <c r="D407" s="130" t="s">
        <v>160</v>
      </c>
      <c r="E407" s="131" t="s">
        <v>652</v>
      </c>
      <c r="F407" s="132" t="s">
        <v>653</v>
      </c>
      <c r="G407" s="133" t="s">
        <v>207</v>
      </c>
      <c r="H407" s="134">
        <v>99.188000000000002</v>
      </c>
      <c r="I407" s="135"/>
      <c r="J407" s="136">
        <f>ROUND(I407*H407,2)</f>
        <v>0</v>
      </c>
      <c r="K407" s="132" t="s">
        <v>164</v>
      </c>
      <c r="L407" s="30"/>
      <c r="M407" s="137" t="s">
        <v>1</v>
      </c>
      <c r="N407" s="138" t="s">
        <v>45</v>
      </c>
      <c r="P407" s="139">
        <f>O407*H407</f>
        <v>0</v>
      </c>
      <c r="Q407" s="139">
        <v>0</v>
      </c>
      <c r="R407" s="139">
        <f>Q407*H407</f>
        <v>0</v>
      </c>
      <c r="S407" s="139">
        <v>0.09</v>
      </c>
      <c r="T407" s="140">
        <f>S407*H407</f>
        <v>8.9269199999999991</v>
      </c>
      <c r="AR407" s="141" t="s">
        <v>165</v>
      </c>
      <c r="AT407" s="141" t="s">
        <v>160</v>
      </c>
      <c r="AU407" s="141" t="s">
        <v>90</v>
      </c>
      <c r="AY407" s="15" t="s">
        <v>158</v>
      </c>
      <c r="BE407" s="142">
        <f>IF(N407="základní",J407,0)</f>
        <v>0</v>
      </c>
      <c r="BF407" s="142">
        <f>IF(N407="snížená",J407,0)</f>
        <v>0</v>
      </c>
      <c r="BG407" s="142">
        <f>IF(N407="zákl. přenesená",J407,0)</f>
        <v>0</v>
      </c>
      <c r="BH407" s="142">
        <f>IF(N407="sníž. přenesená",J407,0)</f>
        <v>0</v>
      </c>
      <c r="BI407" s="142">
        <f>IF(N407="nulová",J407,0)</f>
        <v>0</v>
      </c>
      <c r="BJ407" s="15" t="s">
        <v>88</v>
      </c>
      <c r="BK407" s="142">
        <f>ROUND(I407*H407,2)</f>
        <v>0</v>
      </c>
      <c r="BL407" s="15" t="s">
        <v>165</v>
      </c>
      <c r="BM407" s="141" t="s">
        <v>654</v>
      </c>
    </row>
    <row r="408" spans="2:65" s="12" customFormat="1">
      <c r="B408" s="143"/>
      <c r="D408" s="144" t="s">
        <v>167</v>
      </c>
      <c r="E408" s="145" t="s">
        <v>1</v>
      </c>
      <c r="F408" s="146" t="s">
        <v>655</v>
      </c>
      <c r="H408" s="147">
        <v>45.188000000000002</v>
      </c>
      <c r="I408" s="148"/>
      <c r="L408" s="143"/>
      <c r="M408" s="149"/>
      <c r="T408" s="150"/>
      <c r="AT408" s="145" t="s">
        <v>167</v>
      </c>
      <c r="AU408" s="145" t="s">
        <v>90</v>
      </c>
      <c r="AV408" s="12" t="s">
        <v>90</v>
      </c>
      <c r="AW408" s="12" t="s">
        <v>34</v>
      </c>
      <c r="AX408" s="12" t="s">
        <v>80</v>
      </c>
      <c r="AY408" s="145" t="s">
        <v>158</v>
      </c>
    </row>
    <row r="409" spans="2:65" s="12" customFormat="1">
      <c r="B409" s="143"/>
      <c r="D409" s="144" t="s">
        <v>167</v>
      </c>
      <c r="E409" s="145" t="s">
        <v>1</v>
      </c>
      <c r="F409" s="146" t="s">
        <v>656</v>
      </c>
      <c r="H409" s="147">
        <v>45.6</v>
      </c>
      <c r="I409" s="148"/>
      <c r="L409" s="143"/>
      <c r="M409" s="149"/>
      <c r="T409" s="150"/>
      <c r="AT409" s="145" t="s">
        <v>167</v>
      </c>
      <c r="AU409" s="145" t="s">
        <v>90</v>
      </c>
      <c r="AV409" s="12" t="s">
        <v>90</v>
      </c>
      <c r="AW409" s="12" t="s">
        <v>34</v>
      </c>
      <c r="AX409" s="12" t="s">
        <v>80</v>
      </c>
      <c r="AY409" s="145" t="s">
        <v>158</v>
      </c>
    </row>
    <row r="410" spans="2:65" s="12" customFormat="1">
      <c r="B410" s="143"/>
      <c r="D410" s="144" t="s">
        <v>167</v>
      </c>
      <c r="E410" s="145" t="s">
        <v>1</v>
      </c>
      <c r="F410" s="146" t="s">
        <v>657</v>
      </c>
      <c r="H410" s="147">
        <v>8.4</v>
      </c>
      <c r="I410" s="148"/>
      <c r="L410" s="143"/>
      <c r="M410" s="149"/>
      <c r="T410" s="150"/>
      <c r="AT410" s="145" t="s">
        <v>167</v>
      </c>
      <c r="AU410" s="145" t="s">
        <v>90</v>
      </c>
      <c r="AV410" s="12" t="s">
        <v>90</v>
      </c>
      <c r="AW410" s="12" t="s">
        <v>34</v>
      </c>
      <c r="AX410" s="12" t="s">
        <v>80</v>
      </c>
      <c r="AY410" s="145" t="s">
        <v>158</v>
      </c>
    </row>
    <row r="411" spans="2:65" s="13" customFormat="1">
      <c r="B411" s="151"/>
      <c r="D411" s="144" t="s">
        <v>167</v>
      </c>
      <c r="E411" s="152" t="s">
        <v>1</v>
      </c>
      <c r="F411" s="153" t="s">
        <v>171</v>
      </c>
      <c r="H411" s="154">
        <v>99.188000000000002</v>
      </c>
      <c r="I411" s="155"/>
      <c r="L411" s="151"/>
      <c r="M411" s="156"/>
      <c r="T411" s="157"/>
      <c r="AT411" s="152" t="s">
        <v>167</v>
      </c>
      <c r="AU411" s="152" t="s">
        <v>90</v>
      </c>
      <c r="AV411" s="13" t="s">
        <v>165</v>
      </c>
      <c r="AW411" s="13" t="s">
        <v>34</v>
      </c>
      <c r="AX411" s="13" t="s">
        <v>88</v>
      </c>
      <c r="AY411" s="152" t="s">
        <v>158</v>
      </c>
    </row>
    <row r="412" spans="2:65" s="1" customFormat="1" ht="24.2" customHeight="1">
      <c r="B412" s="30"/>
      <c r="C412" s="130" t="s">
        <v>658</v>
      </c>
      <c r="D412" s="130" t="s">
        <v>160</v>
      </c>
      <c r="E412" s="131" t="s">
        <v>659</v>
      </c>
      <c r="F412" s="132" t="s">
        <v>660</v>
      </c>
      <c r="G412" s="133" t="s">
        <v>207</v>
      </c>
      <c r="H412" s="134">
        <v>7.13</v>
      </c>
      <c r="I412" s="135"/>
      <c r="J412" s="136">
        <f>ROUND(I412*H412,2)</f>
        <v>0</v>
      </c>
      <c r="K412" s="132" t="s">
        <v>164</v>
      </c>
      <c r="L412" s="30"/>
      <c r="M412" s="137" t="s">
        <v>1</v>
      </c>
      <c r="N412" s="138" t="s">
        <v>45</v>
      </c>
      <c r="P412" s="139">
        <f>O412*H412</f>
        <v>0</v>
      </c>
      <c r="Q412" s="139">
        <v>0</v>
      </c>
      <c r="R412" s="139">
        <f>Q412*H412</f>
        <v>0</v>
      </c>
      <c r="S412" s="139">
        <v>0.432</v>
      </c>
      <c r="T412" s="140">
        <f>S412*H412</f>
        <v>3.0801599999999998</v>
      </c>
      <c r="AR412" s="141" t="s">
        <v>165</v>
      </c>
      <c r="AT412" s="141" t="s">
        <v>160</v>
      </c>
      <c r="AU412" s="141" t="s">
        <v>90</v>
      </c>
      <c r="AY412" s="15" t="s">
        <v>158</v>
      </c>
      <c r="BE412" s="142">
        <f>IF(N412="základní",J412,0)</f>
        <v>0</v>
      </c>
      <c r="BF412" s="142">
        <f>IF(N412="snížená",J412,0)</f>
        <v>0</v>
      </c>
      <c r="BG412" s="142">
        <f>IF(N412="zákl. přenesená",J412,0)</f>
        <v>0</v>
      </c>
      <c r="BH412" s="142">
        <f>IF(N412="sníž. přenesená",J412,0)</f>
        <v>0</v>
      </c>
      <c r="BI412" s="142">
        <f>IF(N412="nulová",J412,0)</f>
        <v>0</v>
      </c>
      <c r="BJ412" s="15" t="s">
        <v>88</v>
      </c>
      <c r="BK412" s="142">
        <f>ROUND(I412*H412,2)</f>
        <v>0</v>
      </c>
      <c r="BL412" s="15" t="s">
        <v>165</v>
      </c>
      <c r="BM412" s="141" t="s">
        <v>661</v>
      </c>
    </row>
    <row r="413" spans="2:65" s="12" customFormat="1">
      <c r="B413" s="143"/>
      <c r="D413" s="144" t="s">
        <v>167</v>
      </c>
      <c r="E413" s="145" t="s">
        <v>1</v>
      </c>
      <c r="F413" s="146" t="s">
        <v>662</v>
      </c>
      <c r="H413" s="147">
        <v>5.46</v>
      </c>
      <c r="I413" s="148"/>
      <c r="L413" s="143"/>
      <c r="M413" s="149"/>
      <c r="T413" s="150"/>
      <c r="AT413" s="145" t="s">
        <v>167</v>
      </c>
      <c r="AU413" s="145" t="s">
        <v>90</v>
      </c>
      <c r="AV413" s="12" t="s">
        <v>90</v>
      </c>
      <c r="AW413" s="12" t="s">
        <v>34</v>
      </c>
      <c r="AX413" s="12" t="s">
        <v>80</v>
      </c>
      <c r="AY413" s="145" t="s">
        <v>158</v>
      </c>
    </row>
    <row r="414" spans="2:65" s="12" customFormat="1">
      <c r="B414" s="143"/>
      <c r="D414" s="144" t="s">
        <v>167</v>
      </c>
      <c r="E414" s="145" t="s">
        <v>1</v>
      </c>
      <c r="F414" s="146" t="s">
        <v>663</v>
      </c>
      <c r="H414" s="147">
        <v>0.9</v>
      </c>
      <c r="I414" s="148"/>
      <c r="L414" s="143"/>
      <c r="M414" s="149"/>
      <c r="T414" s="150"/>
      <c r="AT414" s="145" t="s">
        <v>167</v>
      </c>
      <c r="AU414" s="145" t="s">
        <v>90</v>
      </c>
      <c r="AV414" s="12" t="s">
        <v>90</v>
      </c>
      <c r="AW414" s="12" t="s">
        <v>34</v>
      </c>
      <c r="AX414" s="12" t="s">
        <v>80</v>
      </c>
      <c r="AY414" s="145" t="s">
        <v>158</v>
      </c>
    </row>
    <row r="415" spans="2:65" s="12" customFormat="1">
      <c r="B415" s="143"/>
      <c r="D415" s="144" t="s">
        <v>167</v>
      </c>
      <c r="E415" s="145" t="s">
        <v>1</v>
      </c>
      <c r="F415" s="146" t="s">
        <v>664</v>
      </c>
      <c r="H415" s="147">
        <v>0.77</v>
      </c>
      <c r="I415" s="148"/>
      <c r="L415" s="143"/>
      <c r="M415" s="149"/>
      <c r="T415" s="150"/>
      <c r="AT415" s="145" t="s">
        <v>167</v>
      </c>
      <c r="AU415" s="145" t="s">
        <v>90</v>
      </c>
      <c r="AV415" s="12" t="s">
        <v>90</v>
      </c>
      <c r="AW415" s="12" t="s">
        <v>34</v>
      </c>
      <c r="AX415" s="12" t="s">
        <v>80</v>
      </c>
      <c r="AY415" s="145" t="s">
        <v>158</v>
      </c>
    </row>
    <row r="416" spans="2:65" s="13" customFormat="1">
      <c r="B416" s="151"/>
      <c r="D416" s="144" t="s">
        <v>167</v>
      </c>
      <c r="E416" s="152" t="s">
        <v>1</v>
      </c>
      <c r="F416" s="153" t="s">
        <v>171</v>
      </c>
      <c r="H416" s="154">
        <v>7.13</v>
      </c>
      <c r="I416" s="155"/>
      <c r="L416" s="151"/>
      <c r="M416" s="156"/>
      <c r="T416" s="157"/>
      <c r="AT416" s="152" t="s">
        <v>167</v>
      </c>
      <c r="AU416" s="152" t="s">
        <v>90</v>
      </c>
      <c r="AV416" s="13" t="s">
        <v>165</v>
      </c>
      <c r="AW416" s="13" t="s">
        <v>34</v>
      </c>
      <c r="AX416" s="13" t="s">
        <v>88</v>
      </c>
      <c r="AY416" s="152" t="s">
        <v>158</v>
      </c>
    </row>
    <row r="417" spans="2:65" s="1" customFormat="1" ht="33" customHeight="1">
      <c r="B417" s="30"/>
      <c r="C417" s="130" t="s">
        <v>665</v>
      </c>
      <c r="D417" s="130" t="s">
        <v>160</v>
      </c>
      <c r="E417" s="131" t="s">
        <v>666</v>
      </c>
      <c r="F417" s="132" t="s">
        <v>667</v>
      </c>
      <c r="G417" s="133" t="s">
        <v>163</v>
      </c>
      <c r="H417" s="134">
        <v>20.667999999999999</v>
      </c>
      <c r="I417" s="135"/>
      <c r="J417" s="136">
        <f>ROUND(I417*H417,2)</f>
        <v>0</v>
      </c>
      <c r="K417" s="132" t="s">
        <v>1</v>
      </c>
      <c r="L417" s="30"/>
      <c r="M417" s="137" t="s">
        <v>1</v>
      </c>
      <c r="N417" s="138" t="s">
        <v>45</v>
      </c>
      <c r="P417" s="139">
        <f>O417*H417</f>
        <v>0</v>
      </c>
      <c r="Q417" s="139">
        <v>0</v>
      </c>
      <c r="R417" s="139">
        <f>Q417*H417</f>
        <v>0</v>
      </c>
      <c r="S417" s="139">
        <v>2.2000000000000002</v>
      </c>
      <c r="T417" s="140">
        <f>S417*H417</f>
        <v>45.4696</v>
      </c>
      <c r="AR417" s="141" t="s">
        <v>165</v>
      </c>
      <c r="AT417" s="141" t="s">
        <v>160</v>
      </c>
      <c r="AU417" s="141" t="s">
        <v>90</v>
      </c>
      <c r="AY417" s="15" t="s">
        <v>158</v>
      </c>
      <c r="BE417" s="142">
        <f>IF(N417="základní",J417,0)</f>
        <v>0</v>
      </c>
      <c r="BF417" s="142">
        <f>IF(N417="snížená",J417,0)</f>
        <v>0</v>
      </c>
      <c r="BG417" s="142">
        <f>IF(N417="zákl. přenesená",J417,0)</f>
        <v>0</v>
      </c>
      <c r="BH417" s="142">
        <f>IF(N417="sníž. přenesená",J417,0)</f>
        <v>0</v>
      </c>
      <c r="BI417" s="142">
        <f>IF(N417="nulová",J417,0)</f>
        <v>0</v>
      </c>
      <c r="BJ417" s="15" t="s">
        <v>88</v>
      </c>
      <c r="BK417" s="142">
        <f>ROUND(I417*H417,2)</f>
        <v>0</v>
      </c>
      <c r="BL417" s="15" t="s">
        <v>165</v>
      </c>
      <c r="BM417" s="141" t="s">
        <v>668</v>
      </c>
    </row>
    <row r="418" spans="2:65" s="1" customFormat="1">
      <c r="B418" s="30"/>
      <c r="D418" s="144" t="s">
        <v>417</v>
      </c>
      <c r="F418" s="168" t="s">
        <v>669</v>
      </c>
      <c r="I418" s="169"/>
      <c r="L418" s="30"/>
      <c r="M418" s="170"/>
      <c r="T418" s="54"/>
      <c r="AT418" s="15" t="s">
        <v>417</v>
      </c>
      <c r="AU418" s="15" t="s">
        <v>90</v>
      </c>
    </row>
    <row r="419" spans="2:65" s="12" customFormat="1">
      <c r="B419" s="143"/>
      <c r="D419" s="144" t="s">
        <v>167</v>
      </c>
      <c r="E419" s="145" t="s">
        <v>1</v>
      </c>
      <c r="F419" s="146" t="s">
        <v>670</v>
      </c>
      <c r="H419" s="147">
        <v>20.667999999999999</v>
      </c>
      <c r="I419" s="148"/>
      <c r="L419" s="143"/>
      <c r="M419" s="149"/>
      <c r="T419" s="150"/>
      <c r="AT419" s="145" t="s">
        <v>167</v>
      </c>
      <c r="AU419" s="145" t="s">
        <v>90</v>
      </c>
      <c r="AV419" s="12" t="s">
        <v>90</v>
      </c>
      <c r="AW419" s="12" t="s">
        <v>34</v>
      </c>
      <c r="AX419" s="12" t="s">
        <v>80</v>
      </c>
      <c r="AY419" s="145" t="s">
        <v>158</v>
      </c>
    </row>
    <row r="420" spans="2:65" s="13" customFormat="1">
      <c r="B420" s="151"/>
      <c r="D420" s="144" t="s">
        <v>167</v>
      </c>
      <c r="E420" s="152" t="s">
        <v>1</v>
      </c>
      <c r="F420" s="153" t="s">
        <v>171</v>
      </c>
      <c r="H420" s="154">
        <v>20.667999999999999</v>
      </c>
      <c r="I420" s="155"/>
      <c r="L420" s="151"/>
      <c r="M420" s="156"/>
      <c r="T420" s="157"/>
      <c r="AT420" s="152" t="s">
        <v>167</v>
      </c>
      <c r="AU420" s="152" t="s">
        <v>90</v>
      </c>
      <c r="AV420" s="13" t="s">
        <v>165</v>
      </c>
      <c r="AW420" s="13" t="s">
        <v>34</v>
      </c>
      <c r="AX420" s="13" t="s">
        <v>88</v>
      </c>
      <c r="AY420" s="152" t="s">
        <v>158</v>
      </c>
    </row>
    <row r="421" spans="2:65" s="1" customFormat="1" ht="24.2" customHeight="1">
      <c r="B421" s="30"/>
      <c r="C421" s="130" t="s">
        <v>671</v>
      </c>
      <c r="D421" s="130" t="s">
        <v>160</v>
      </c>
      <c r="E421" s="131" t="s">
        <v>672</v>
      </c>
      <c r="F421" s="132" t="s">
        <v>673</v>
      </c>
      <c r="G421" s="133" t="s">
        <v>207</v>
      </c>
      <c r="H421" s="134">
        <v>126.35</v>
      </c>
      <c r="I421" s="135"/>
      <c r="J421" s="136">
        <f>ROUND(I421*H421,2)</f>
        <v>0</v>
      </c>
      <c r="K421" s="132" t="s">
        <v>164</v>
      </c>
      <c r="L421" s="30"/>
      <c r="M421" s="137" t="s">
        <v>1</v>
      </c>
      <c r="N421" s="138" t="s">
        <v>45</v>
      </c>
      <c r="P421" s="139">
        <f>O421*H421</f>
        <v>0</v>
      </c>
      <c r="Q421" s="139">
        <v>0</v>
      </c>
      <c r="R421" s="139">
        <f>Q421*H421</f>
        <v>0</v>
      </c>
      <c r="S421" s="139">
        <v>3.5000000000000003E-2</v>
      </c>
      <c r="T421" s="140">
        <f>S421*H421</f>
        <v>4.42225</v>
      </c>
      <c r="AR421" s="141" t="s">
        <v>165</v>
      </c>
      <c r="AT421" s="141" t="s">
        <v>160</v>
      </c>
      <c r="AU421" s="141" t="s">
        <v>90</v>
      </c>
      <c r="AY421" s="15" t="s">
        <v>158</v>
      </c>
      <c r="BE421" s="142">
        <f>IF(N421="základní",J421,0)</f>
        <v>0</v>
      </c>
      <c r="BF421" s="142">
        <f>IF(N421="snížená",J421,0)</f>
        <v>0</v>
      </c>
      <c r="BG421" s="142">
        <f>IF(N421="zákl. přenesená",J421,0)</f>
        <v>0</v>
      </c>
      <c r="BH421" s="142">
        <f>IF(N421="sníž. přenesená",J421,0)</f>
        <v>0</v>
      </c>
      <c r="BI421" s="142">
        <f>IF(N421="nulová",J421,0)</f>
        <v>0</v>
      </c>
      <c r="BJ421" s="15" t="s">
        <v>88</v>
      </c>
      <c r="BK421" s="142">
        <f>ROUND(I421*H421,2)</f>
        <v>0</v>
      </c>
      <c r="BL421" s="15" t="s">
        <v>165</v>
      </c>
      <c r="BM421" s="141" t="s">
        <v>674</v>
      </c>
    </row>
    <row r="422" spans="2:65" s="12" customFormat="1">
      <c r="B422" s="143"/>
      <c r="D422" s="144" t="s">
        <v>167</v>
      </c>
      <c r="E422" s="145" t="s">
        <v>1</v>
      </c>
      <c r="F422" s="146" t="s">
        <v>675</v>
      </c>
      <c r="H422" s="147">
        <v>126.35</v>
      </c>
      <c r="I422" s="148"/>
      <c r="L422" s="143"/>
      <c r="M422" s="149"/>
      <c r="T422" s="150"/>
      <c r="AT422" s="145" t="s">
        <v>167</v>
      </c>
      <c r="AU422" s="145" t="s">
        <v>90</v>
      </c>
      <c r="AV422" s="12" t="s">
        <v>90</v>
      </c>
      <c r="AW422" s="12" t="s">
        <v>34</v>
      </c>
      <c r="AX422" s="12" t="s">
        <v>80</v>
      </c>
      <c r="AY422" s="145" t="s">
        <v>158</v>
      </c>
    </row>
    <row r="423" spans="2:65" s="13" customFormat="1">
      <c r="B423" s="151"/>
      <c r="D423" s="144" t="s">
        <v>167</v>
      </c>
      <c r="E423" s="152" t="s">
        <v>1</v>
      </c>
      <c r="F423" s="153" t="s">
        <v>171</v>
      </c>
      <c r="H423" s="154">
        <v>126.35</v>
      </c>
      <c r="I423" s="155"/>
      <c r="L423" s="151"/>
      <c r="M423" s="156"/>
      <c r="T423" s="157"/>
      <c r="AT423" s="152" t="s">
        <v>167</v>
      </c>
      <c r="AU423" s="152" t="s">
        <v>90</v>
      </c>
      <c r="AV423" s="13" t="s">
        <v>165</v>
      </c>
      <c r="AW423" s="13" t="s">
        <v>34</v>
      </c>
      <c r="AX423" s="13" t="s">
        <v>88</v>
      </c>
      <c r="AY423" s="152" t="s">
        <v>158</v>
      </c>
    </row>
    <row r="424" spans="2:65" s="1" customFormat="1" ht="24.2" customHeight="1">
      <c r="B424" s="30"/>
      <c r="C424" s="130" t="s">
        <v>676</v>
      </c>
      <c r="D424" s="130" t="s">
        <v>160</v>
      </c>
      <c r="E424" s="131" t="s">
        <v>677</v>
      </c>
      <c r="F424" s="132" t="s">
        <v>678</v>
      </c>
      <c r="G424" s="133" t="s">
        <v>207</v>
      </c>
      <c r="H424" s="134">
        <v>26.51</v>
      </c>
      <c r="I424" s="135"/>
      <c r="J424" s="136">
        <f>ROUND(I424*H424,2)</f>
        <v>0</v>
      </c>
      <c r="K424" s="132" t="s">
        <v>164</v>
      </c>
      <c r="L424" s="30"/>
      <c r="M424" s="137" t="s">
        <v>1</v>
      </c>
      <c r="N424" s="138" t="s">
        <v>45</v>
      </c>
      <c r="P424" s="139">
        <f>O424*H424</f>
        <v>0</v>
      </c>
      <c r="Q424" s="139">
        <v>0</v>
      </c>
      <c r="R424" s="139">
        <f>Q424*H424</f>
        <v>0</v>
      </c>
      <c r="S424" s="139">
        <v>3.1E-2</v>
      </c>
      <c r="T424" s="140">
        <f>S424*H424</f>
        <v>0.82181000000000004</v>
      </c>
      <c r="AR424" s="141" t="s">
        <v>165</v>
      </c>
      <c r="AT424" s="141" t="s">
        <v>160</v>
      </c>
      <c r="AU424" s="141" t="s">
        <v>90</v>
      </c>
      <c r="AY424" s="15" t="s">
        <v>158</v>
      </c>
      <c r="BE424" s="142">
        <f>IF(N424="základní",J424,0)</f>
        <v>0</v>
      </c>
      <c r="BF424" s="142">
        <f>IF(N424="snížená",J424,0)</f>
        <v>0</v>
      </c>
      <c r="BG424" s="142">
        <f>IF(N424="zákl. přenesená",J424,0)</f>
        <v>0</v>
      </c>
      <c r="BH424" s="142">
        <f>IF(N424="sníž. přenesená",J424,0)</f>
        <v>0</v>
      </c>
      <c r="BI424" s="142">
        <f>IF(N424="nulová",J424,0)</f>
        <v>0</v>
      </c>
      <c r="BJ424" s="15" t="s">
        <v>88</v>
      </c>
      <c r="BK424" s="142">
        <f>ROUND(I424*H424,2)</f>
        <v>0</v>
      </c>
      <c r="BL424" s="15" t="s">
        <v>165</v>
      </c>
      <c r="BM424" s="141" t="s">
        <v>679</v>
      </c>
    </row>
    <row r="425" spans="2:65" s="12" customFormat="1">
      <c r="B425" s="143"/>
      <c r="D425" s="144" t="s">
        <v>167</v>
      </c>
      <c r="E425" s="145" t="s">
        <v>1</v>
      </c>
      <c r="F425" s="146" t="s">
        <v>680</v>
      </c>
      <c r="H425" s="147">
        <v>5.6</v>
      </c>
      <c r="I425" s="148"/>
      <c r="L425" s="143"/>
      <c r="M425" s="149"/>
      <c r="T425" s="150"/>
      <c r="AT425" s="145" t="s">
        <v>167</v>
      </c>
      <c r="AU425" s="145" t="s">
        <v>90</v>
      </c>
      <c r="AV425" s="12" t="s">
        <v>90</v>
      </c>
      <c r="AW425" s="12" t="s">
        <v>34</v>
      </c>
      <c r="AX425" s="12" t="s">
        <v>80</v>
      </c>
      <c r="AY425" s="145" t="s">
        <v>158</v>
      </c>
    </row>
    <row r="426" spans="2:65" s="12" customFormat="1">
      <c r="B426" s="143"/>
      <c r="D426" s="144" t="s">
        <v>167</v>
      </c>
      <c r="E426" s="145" t="s">
        <v>1</v>
      </c>
      <c r="F426" s="146" t="s">
        <v>681</v>
      </c>
      <c r="H426" s="147">
        <v>1.32</v>
      </c>
      <c r="I426" s="148"/>
      <c r="L426" s="143"/>
      <c r="M426" s="149"/>
      <c r="T426" s="150"/>
      <c r="AT426" s="145" t="s">
        <v>167</v>
      </c>
      <c r="AU426" s="145" t="s">
        <v>90</v>
      </c>
      <c r="AV426" s="12" t="s">
        <v>90</v>
      </c>
      <c r="AW426" s="12" t="s">
        <v>34</v>
      </c>
      <c r="AX426" s="12" t="s">
        <v>80</v>
      </c>
      <c r="AY426" s="145" t="s">
        <v>158</v>
      </c>
    </row>
    <row r="427" spans="2:65" s="12" customFormat="1">
      <c r="B427" s="143"/>
      <c r="D427" s="144" t="s">
        <v>167</v>
      </c>
      <c r="E427" s="145" t="s">
        <v>1</v>
      </c>
      <c r="F427" s="146" t="s">
        <v>682</v>
      </c>
      <c r="H427" s="147">
        <v>1.2</v>
      </c>
      <c r="I427" s="148"/>
      <c r="L427" s="143"/>
      <c r="M427" s="149"/>
      <c r="T427" s="150"/>
      <c r="AT427" s="145" t="s">
        <v>167</v>
      </c>
      <c r="AU427" s="145" t="s">
        <v>90</v>
      </c>
      <c r="AV427" s="12" t="s">
        <v>90</v>
      </c>
      <c r="AW427" s="12" t="s">
        <v>34</v>
      </c>
      <c r="AX427" s="12" t="s">
        <v>80</v>
      </c>
      <c r="AY427" s="145" t="s">
        <v>158</v>
      </c>
    </row>
    <row r="428" spans="2:65" s="12" customFormat="1">
      <c r="B428" s="143"/>
      <c r="D428" s="144" t="s">
        <v>167</v>
      </c>
      <c r="E428" s="145" t="s">
        <v>1</v>
      </c>
      <c r="F428" s="146" t="s">
        <v>683</v>
      </c>
      <c r="H428" s="147">
        <v>7.56</v>
      </c>
      <c r="I428" s="148"/>
      <c r="L428" s="143"/>
      <c r="M428" s="149"/>
      <c r="T428" s="150"/>
      <c r="AT428" s="145" t="s">
        <v>167</v>
      </c>
      <c r="AU428" s="145" t="s">
        <v>90</v>
      </c>
      <c r="AV428" s="12" t="s">
        <v>90</v>
      </c>
      <c r="AW428" s="12" t="s">
        <v>34</v>
      </c>
      <c r="AX428" s="12" t="s">
        <v>80</v>
      </c>
      <c r="AY428" s="145" t="s">
        <v>158</v>
      </c>
    </row>
    <row r="429" spans="2:65" s="12" customFormat="1">
      <c r="B429" s="143"/>
      <c r="D429" s="144" t="s">
        <v>167</v>
      </c>
      <c r="E429" s="145" t="s">
        <v>1</v>
      </c>
      <c r="F429" s="146" t="s">
        <v>684</v>
      </c>
      <c r="H429" s="147">
        <v>2.1</v>
      </c>
      <c r="I429" s="148"/>
      <c r="L429" s="143"/>
      <c r="M429" s="149"/>
      <c r="T429" s="150"/>
      <c r="AT429" s="145" t="s">
        <v>167</v>
      </c>
      <c r="AU429" s="145" t="s">
        <v>90</v>
      </c>
      <c r="AV429" s="12" t="s">
        <v>90</v>
      </c>
      <c r="AW429" s="12" t="s">
        <v>34</v>
      </c>
      <c r="AX429" s="12" t="s">
        <v>80</v>
      </c>
      <c r="AY429" s="145" t="s">
        <v>158</v>
      </c>
    </row>
    <row r="430" spans="2:65" s="12" customFormat="1">
      <c r="B430" s="143"/>
      <c r="D430" s="144" t="s">
        <v>167</v>
      </c>
      <c r="E430" s="145" t="s">
        <v>1</v>
      </c>
      <c r="F430" s="146" t="s">
        <v>685</v>
      </c>
      <c r="H430" s="147">
        <v>6.93</v>
      </c>
      <c r="I430" s="148"/>
      <c r="L430" s="143"/>
      <c r="M430" s="149"/>
      <c r="T430" s="150"/>
      <c r="AT430" s="145" t="s">
        <v>167</v>
      </c>
      <c r="AU430" s="145" t="s">
        <v>90</v>
      </c>
      <c r="AV430" s="12" t="s">
        <v>90</v>
      </c>
      <c r="AW430" s="12" t="s">
        <v>34</v>
      </c>
      <c r="AX430" s="12" t="s">
        <v>80</v>
      </c>
      <c r="AY430" s="145" t="s">
        <v>158</v>
      </c>
    </row>
    <row r="431" spans="2:65" s="12" customFormat="1">
      <c r="B431" s="143"/>
      <c r="D431" s="144" t="s">
        <v>167</v>
      </c>
      <c r="E431" s="145" t="s">
        <v>1</v>
      </c>
      <c r="F431" s="146" t="s">
        <v>686</v>
      </c>
      <c r="H431" s="147">
        <v>1.8</v>
      </c>
      <c r="I431" s="148"/>
      <c r="L431" s="143"/>
      <c r="M431" s="149"/>
      <c r="T431" s="150"/>
      <c r="AT431" s="145" t="s">
        <v>167</v>
      </c>
      <c r="AU431" s="145" t="s">
        <v>90</v>
      </c>
      <c r="AV431" s="12" t="s">
        <v>90</v>
      </c>
      <c r="AW431" s="12" t="s">
        <v>34</v>
      </c>
      <c r="AX431" s="12" t="s">
        <v>80</v>
      </c>
      <c r="AY431" s="145" t="s">
        <v>158</v>
      </c>
    </row>
    <row r="432" spans="2:65" s="13" customFormat="1">
      <c r="B432" s="151"/>
      <c r="D432" s="144" t="s">
        <v>167</v>
      </c>
      <c r="E432" s="152" t="s">
        <v>1</v>
      </c>
      <c r="F432" s="153" t="s">
        <v>171</v>
      </c>
      <c r="H432" s="154">
        <v>26.51</v>
      </c>
      <c r="I432" s="155"/>
      <c r="L432" s="151"/>
      <c r="M432" s="156"/>
      <c r="T432" s="157"/>
      <c r="AT432" s="152" t="s">
        <v>167</v>
      </c>
      <c r="AU432" s="152" t="s">
        <v>90</v>
      </c>
      <c r="AV432" s="13" t="s">
        <v>165</v>
      </c>
      <c r="AW432" s="13" t="s">
        <v>34</v>
      </c>
      <c r="AX432" s="13" t="s">
        <v>88</v>
      </c>
      <c r="AY432" s="152" t="s">
        <v>158</v>
      </c>
    </row>
    <row r="433" spans="2:65" s="1" customFormat="1" ht="24.2" customHeight="1">
      <c r="B433" s="30"/>
      <c r="C433" s="130" t="s">
        <v>687</v>
      </c>
      <c r="D433" s="130" t="s">
        <v>160</v>
      </c>
      <c r="E433" s="131" t="s">
        <v>688</v>
      </c>
      <c r="F433" s="132" t="s">
        <v>689</v>
      </c>
      <c r="G433" s="133" t="s">
        <v>207</v>
      </c>
      <c r="H433" s="134">
        <v>4.4000000000000004</v>
      </c>
      <c r="I433" s="135"/>
      <c r="J433" s="136">
        <f>ROUND(I433*H433,2)</f>
        <v>0</v>
      </c>
      <c r="K433" s="132" t="s">
        <v>164</v>
      </c>
      <c r="L433" s="30"/>
      <c r="M433" s="137" t="s">
        <v>1</v>
      </c>
      <c r="N433" s="138" t="s">
        <v>45</v>
      </c>
      <c r="P433" s="139">
        <f>O433*H433</f>
        <v>0</v>
      </c>
      <c r="Q433" s="139">
        <v>0</v>
      </c>
      <c r="R433" s="139">
        <f>Q433*H433</f>
        <v>0</v>
      </c>
      <c r="S433" s="139">
        <v>4.1000000000000002E-2</v>
      </c>
      <c r="T433" s="140">
        <f>S433*H433</f>
        <v>0.18040000000000003</v>
      </c>
      <c r="AR433" s="141" t="s">
        <v>165</v>
      </c>
      <c r="AT433" s="141" t="s">
        <v>160</v>
      </c>
      <c r="AU433" s="141" t="s">
        <v>90</v>
      </c>
      <c r="AY433" s="15" t="s">
        <v>158</v>
      </c>
      <c r="BE433" s="142">
        <f>IF(N433="základní",J433,0)</f>
        <v>0</v>
      </c>
      <c r="BF433" s="142">
        <f>IF(N433="snížená",J433,0)</f>
        <v>0</v>
      </c>
      <c r="BG433" s="142">
        <f>IF(N433="zákl. přenesená",J433,0)</f>
        <v>0</v>
      </c>
      <c r="BH433" s="142">
        <f>IF(N433="sníž. přenesená",J433,0)</f>
        <v>0</v>
      </c>
      <c r="BI433" s="142">
        <f>IF(N433="nulová",J433,0)</f>
        <v>0</v>
      </c>
      <c r="BJ433" s="15" t="s">
        <v>88</v>
      </c>
      <c r="BK433" s="142">
        <f>ROUND(I433*H433,2)</f>
        <v>0</v>
      </c>
      <c r="BL433" s="15" t="s">
        <v>165</v>
      </c>
      <c r="BM433" s="141" t="s">
        <v>690</v>
      </c>
    </row>
    <row r="434" spans="2:65" s="12" customFormat="1">
      <c r="B434" s="143"/>
      <c r="D434" s="144" t="s">
        <v>167</v>
      </c>
      <c r="E434" s="145" t="s">
        <v>1</v>
      </c>
      <c r="F434" s="146" t="s">
        <v>691</v>
      </c>
      <c r="H434" s="147">
        <v>2.8</v>
      </c>
      <c r="I434" s="148"/>
      <c r="L434" s="143"/>
      <c r="M434" s="149"/>
      <c r="T434" s="150"/>
      <c r="AT434" s="145" t="s">
        <v>167</v>
      </c>
      <c r="AU434" s="145" t="s">
        <v>90</v>
      </c>
      <c r="AV434" s="12" t="s">
        <v>90</v>
      </c>
      <c r="AW434" s="12" t="s">
        <v>34</v>
      </c>
      <c r="AX434" s="12" t="s">
        <v>80</v>
      </c>
      <c r="AY434" s="145" t="s">
        <v>158</v>
      </c>
    </row>
    <row r="435" spans="2:65" s="12" customFormat="1">
      <c r="B435" s="143"/>
      <c r="D435" s="144" t="s">
        <v>167</v>
      </c>
      <c r="E435" s="145" t="s">
        <v>1</v>
      </c>
      <c r="F435" s="146" t="s">
        <v>692</v>
      </c>
      <c r="H435" s="147">
        <v>1.6</v>
      </c>
      <c r="I435" s="148"/>
      <c r="L435" s="143"/>
      <c r="M435" s="149"/>
      <c r="T435" s="150"/>
      <c r="AT435" s="145" t="s">
        <v>167</v>
      </c>
      <c r="AU435" s="145" t="s">
        <v>90</v>
      </c>
      <c r="AV435" s="12" t="s">
        <v>90</v>
      </c>
      <c r="AW435" s="12" t="s">
        <v>34</v>
      </c>
      <c r="AX435" s="12" t="s">
        <v>80</v>
      </c>
      <c r="AY435" s="145" t="s">
        <v>158</v>
      </c>
    </row>
    <row r="436" spans="2:65" s="13" customFormat="1">
      <c r="B436" s="151"/>
      <c r="D436" s="144" t="s">
        <v>167</v>
      </c>
      <c r="E436" s="152" t="s">
        <v>1</v>
      </c>
      <c r="F436" s="153" t="s">
        <v>171</v>
      </c>
      <c r="H436" s="154">
        <v>4.4000000000000004</v>
      </c>
      <c r="I436" s="155"/>
      <c r="L436" s="151"/>
      <c r="M436" s="156"/>
      <c r="T436" s="157"/>
      <c r="AT436" s="152" t="s">
        <v>167</v>
      </c>
      <c r="AU436" s="152" t="s">
        <v>90</v>
      </c>
      <c r="AV436" s="13" t="s">
        <v>165</v>
      </c>
      <c r="AW436" s="13" t="s">
        <v>34</v>
      </c>
      <c r="AX436" s="13" t="s">
        <v>88</v>
      </c>
      <c r="AY436" s="152" t="s">
        <v>158</v>
      </c>
    </row>
    <row r="437" spans="2:65" s="1" customFormat="1" ht="24.2" customHeight="1">
      <c r="B437" s="30"/>
      <c r="C437" s="130" t="s">
        <v>693</v>
      </c>
      <c r="D437" s="130" t="s">
        <v>160</v>
      </c>
      <c r="E437" s="131" t="s">
        <v>694</v>
      </c>
      <c r="F437" s="132" t="s">
        <v>695</v>
      </c>
      <c r="G437" s="133" t="s">
        <v>297</v>
      </c>
      <c r="H437" s="134">
        <v>0.5</v>
      </c>
      <c r="I437" s="135"/>
      <c r="J437" s="136">
        <f>ROUND(I437*H437,2)</f>
        <v>0</v>
      </c>
      <c r="K437" s="132" t="s">
        <v>164</v>
      </c>
      <c r="L437" s="30"/>
      <c r="M437" s="137" t="s">
        <v>1</v>
      </c>
      <c r="N437" s="138" t="s">
        <v>45</v>
      </c>
      <c r="P437" s="139">
        <f>O437*H437</f>
        <v>0</v>
      </c>
      <c r="Q437" s="139">
        <v>7.6000000000000004E-4</v>
      </c>
      <c r="R437" s="139">
        <f>Q437*H437</f>
        <v>3.8000000000000002E-4</v>
      </c>
      <c r="S437" s="139">
        <v>2.0999999999999999E-3</v>
      </c>
      <c r="T437" s="140">
        <f>S437*H437</f>
        <v>1.0499999999999999E-3</v>
      </c>
      <c r="AR437" s="141" t="s">
        <v>165</v>
      </c>
      <c r="AT437" s="141" t="s">
        <v>160</v>
      </c>
      <c r="AU437" s="141" t="s">
        <v>90</v>
      </c>
      <c r="AY437" s="15" t="s">
        <v>158</v>
      </c>
      <c r="BE437" s="142">
        <f>IF(N437="základní",J437,0)</f>
        <v>0</v>
      </c>
      <c r="BF437" s="142">
        <f>IF(N437="snížená",J437,0)</f>
        <v>0</v>
      </c>
      <c r="BG437" s="142">
        <f>IF(N437="zákl. přenesená",J437,0)</f>
        <v>0</v>
      </c>
      <c r="BH437" s="142">
        <f>IF(N437="sníž. přenesená",J437,0)</f>
        <v>0</v>
      </c>
      <c r="BI437" s="142">
        <f>IF(N437="nulová",J437,0)</f>
        <v>0</v>
      </c>
      <c r="BJ437" s="15" t="s">
        <v>88</v>
      </c>
      <c r="BK437" s="142">
        <f>ROUND(I437*H437,2)</f>
        <v>0</v>
      </c>
      <c r="BL437" s="15" t="s">
        <v>165</v>
      </c>
      <c r="BM437" s="141" t="s">
        <v>696</v>
      </c>
    </row>
    <row r="438" spans="2:65" s="12" customFormat="1">
      <c r="B438" s="143"/>
      <c r="D438" s="144" t="s">
        <v>167</v>
      </c>
      <c r="E438" s="145" t="s">
        <v>1</v>
      </c>
      <c r="F438" s="146" t="s">
        <v>697</v>
      </c>
      <c r="H438" s="147">
        <v>0.5</v>
      </c>
      <c r="I438" s="148"/>
      <c r="L438" s="143"/>
      <c r="M438" s="149"/>
      <c r="T438" s="150"/>
      <c r="AT438" s="145" t="s">
        <v>167</v>
      </c>
      <c r="AU438" s="145" t="s">
        <v>90</v>
      </c>
      <c r="AV438" s="12" t="s">
        <v>90</v>
      </c>
      <c r="AW438" s="12" t="s">
        <v>34</v>
      </c>
      <c r="AX438" s="12" t="s">
        <v>80</v>
      </c>
      <c r="AY438" s="145" t="s">
        <v>158</v>
      </c>
    </row>
    <row r="439" spans="2:65" s="13" customFormat="1">
      <c r="B439" s="151"/>
      <c r="D439" s="144" t="s">
        <v>167</v>
      </c>
      <c r="E439" s="152" t="s">
        <v>1</v>
      </c>
      <c r="F439" s="153" t="s">
        <v>171</v>
      </c>
      <c r="H439" s="154">
        <v>0.5</v>
      </c>
      <c r="I439" s="155"/>
      <c r="L439" s="151"/>
      <c r="M439" s="156"/>
      <c r="T439" s="157"/>
      <c r="AT439" s="152" t="s">
        <v>167</v>
      </c>
      <c r="AU439" s="152" t="s">
        <v>90</v>
      </c>
      <c r="AV439" s="13" t="s">
        <v>165</v>
      </c>
      <c r="AW439" s="13" t="s">
        <v>34</v>
      </c>
      <c r="AX439" s="13" t="s">
        <v>88</v>
      </c>
      <c r="AY439" s="152" t="s">
        <v>158</v>
      </c>
    </row>
    <row r="440" spans="2:65" s="1" customFormat="1" ht="24.2" customHeight="1">
      <c r="B440" s="30"/>
      <c r="C440" s="130" t="s">
        <v>698</v>
      </c>
      <c r="D440" s="130" t="s">
        <v>160</v>
      </c>
      <c r="E440" s="131" t="s">
        <v>699</v>
      </c>
      <c r="F440" s="132" t="s">
        <v>700</v>
      </c>
      <c r="G440" s="133" t="s">
        <v>297</v>
      </c>
      <c r="H440" s="134">
        <v>1</v>
      </c>
      <c r="I440" s="135"/>
      <c r="J440" s="136">
        <f>ROUND(I440*H440,2)</f>
        <v>0</v>
      </c>
      <c r="K440" s="132" t="s">
        <v>164</v>
      </c>
      <c r="L440" s="30"/>
      <c r="M440" s="137" t="s">
        <v>1</v>
      </c>
      <c r="N440" s="138" t="s">
        <v>45</v>
      </c>
      <c r="P440" s="139">
        <f>O440*H440</f>
        <v>0</v>
      </c>
      <c r="Q440" s="139">
        <v>3.16E-3</v>
      </c>
      <c r="R440" s="139">
        <f>Q440*H440</f>
        <v>3.16E-3</v>
      </c>
      <c r="S440" s="139">
        <v>6.9000000000000006E-2</v>
      </c>
      <c r="T440" s="140">
        <f>S440*H440</f>
        <v>6.9000000000000006E-2</v>
      </c>
      <c r="AR440" s="141" t="s">
        <v>165</v>
      </c>
      <c r="AT440" s="141" t="s">
        <v>160</v>
      </c>
      <c r="AU440" s="141" t="s">
        <v>90</v>
      </c>
      <c r="AY440" s="15" t="s">
        <v>158</v>
      </c>
      <c r="BE440" s="142">
        <f>IF(N440="základní",J440,0)</f>
        <v>0</v>
      </c>
      <c r="BF440" s="142">
        <f>IF(N440="snížená",J440,0)</f>
        <v>0</v>
      </c>
      <c r="BG440" s="142">
        <f>IF(N440="zákl. přenesená",J440,0)</f>
        <v>0</v>
      </c>
      <c r="BH440" s="142">
        <f>IF(N440="sníž. přenesená",J440,0)</f>
        <v>0</v>
      </c>
      <c r="BI440" s="142">
        <f>IF(N440="nulová",J440,0)</f>
        <v>0</v>
      </c>
      <c r="BJ440" s="15" t="s">
        <v>88</v>
      </c>
      <c r="BK440" s="142">
        <f>ROUND(I440*H440,2)</f>
        <v>0</v>
      </c>
      <c r="BL440" s="15" t="s">
        <v>165</v>
      </c>
      <c r="BM440" s="141" t="s">
        <v>701</v>
      </c>
    </row>
    <row r="441" spans="2:65" s="12" customFormat="1">
      <c r="B441" s="143"/>
      <c r="D441" s="144" t="s">
        <v>167</v>
      </c>
      <c r="E441" s="145" t="s">
        <v>1</v>
      </c>
      <c r="F441" s="146" t="s">
        <v>702</v>
      </c>
      <c r="H441" s="147">
        <v>1</v>
      </c>
      <c r="I441" s="148"/>
      <c r="L441" s="143"/>
      <c r="M441" s="149"/>
      <c r="T441" s="150"/>
      <c r="AT441" s="145" t="s">
        <v>167</v>
      </c>
      <c r="AU441" s="145" t="s">
        <v>90</v>
      </c>
      <c r="AV441" s="12" t="s">
        <v>90</v>
      </c>
      <c r="AW441" s="12" t="s">
        <v>34</v>
      </c>
      <c r="AX441" s="12" t="s">
        <v>80</v>
      </c>
      <c r="AY441" s="145" t="s">
        <v>158</v>
      </c>
    </row>
    <row r="442" spans="2:65" s="13" customFormat="1">
      <c r="B442" s="151"/>
      <c r="D442" s="144" t="s">
        <v>167</v>
      </c>
      <c r="E442" s="152" t="s">
        <v>1</v>
      </c>
      <c r="F442" s="153" t="s">
        <v>171</v>
      </c>
      <c r="H442" s="154">
        <v>1</v>
      </c>
      <c r="I442" s="155"/>
      <c r="L442" s="151"/>
      <c r="M442" s="156"/>
      <c r="T442" s="157"/>
      <c r="AT442" s="152" t="s">
        <v>167</v>
      </c>
      <c r="AU442" s="152" t="s">
        <v>90</v>
      </c>
      <c r="AV442" s="13" t="s">
        <v>165</v>
      </c>
      <c r="AW442" s="13" t="s">
        <v>34</v>
      </c>
      <c r="AX442" s="13" t="s">
        <v>88</v>
      </c>
      <c r="AY442" s="152" t="s">
        <v>158</v>
      </c>
    </row>
    <row r="443" spans="2:65" s="1" customFormat="1" ht="24.2" customHeight="1">
      <c r="B443" s="30"/>
      <c r="C443" s="130" t="s">
        <v>703</v>
      </c>
      <c r="D443" s="130" t="s">
        <v>160</v>
      </c>
      <c r="E443" s="131" t="s">
        <v>704</v>
      </c>
      <c r="F443" s="132" t="s">
        <v>705</v>
      </c>
      <c r="G443" s="133" t="s">
        <v>297</v>
      </c>
      <c r="H443" s="134">
        <v>1</v>
      </c>
      <c r="I443" s="135"/>
      <c r="J443" s="136">
        <f>ROUND(I443*H443,2)</f>
        <v>0</v>
      </c>
      <c r="K443" s="132" t="s">
        <v>164</v>
      </c>
      <c r="L443" s="30"/>
      <c r="M443" s="137" t="s">
        <v>1</v>
      </c>
      <c r="N443" s="138" t="s">
        <v>45</v>
      </c>
      <c r="P443" s="139">
        <f>O443*H443</f>
        <v>0</v>
      </c>
      <c r="Q443" s="139">
        <v>3.9500000000000004E-3</v>
      </c>
      <c r="R443" s="139">
        <f>Q443*H443</f>
        <v>3.9500000000000004E-3</v>
      </c>
      <c r="S443" s="139">
        <v>0.16</v>
      </c>
      <c r="T443" s="140">
        <f>S443*H443</f>
        <v>0.16</v>
      </c>
      <c r="AR443" s="141" t="s">
        <v>165</v>
      </c>
      <c r="AT443" s="141" t="s">
        <v>160</v>
      </c>
      <c r="AU443" s="141" t="s">
        <v>90</v>
      </c>
      <c r="AY443" s="15" t="s">
        <v>158</v>
      </c>
      <c r="BE443" s="142">
        <f>IF(N443="základní",J443,0)</f>
        <v>0</v>
      </c>
      <c r="BF443" s="142">
        <f>IF(N443="snížená",J443,0)</f>
        <v>0</v>
      </c>
      <c r="BG443" s="142">
        <f>IF(N443="zákl. přenesená",J443,0)</f>
        <v>0</v>
      </c>
      <c r="BH443" s="142">
        <f>IF(N443="sníž. přenesená",J443,0)</f>
        <v>0</v>
      </c>
      <c r="BI443" s="142">
        <f>IF(N443="nulová",J443,0)</f>
        <v>0</v>
      </c>
      <c r="BJ443" s="15" t="s">
        <v>88</v>
      </c>
      <c r="BK443" s="142">
        <f>ROUND(I443*H443,2)</f>
        <v>0</v>
      </c>
      <c r="BL443" s="15" t="s">
        <v>165</v>
      </c>
      <c r="BM443" s="141" t="s">
        <v>706</v>
      </c>
    </row>
    <row r="444" spans="2:65" s="12" customFormat="1">
      <c r="B444" s="143"/>
      <c r="D444" s="144" t="s">
        <v>167</v>
      </c>
      <c r="E444" s="145" t="s">
        <v>1</v>
      </c>
      <c r="F444" s="146" t="s">
        <v>707</v>
      </c>
      <c r="H444" s="147">
        <v>1</v>
      </c>
      <c r="I444" s="148"/>
      <c r="L444" s="143"/>
      <c r="M444" s="149"/>
      <c r="T444" s="150"/>
      <c r="AT444" s="145" t="s">
        <v>167</v>
      </c>
      <c r="AU444" s="145" t="s">
        <v>90</v>
      </c>
      <c r="AV444" s="12" t="s">
        <v>90</v>
      </c>
      <c r="AW444" s="12" t="s">
        <v>34</v>
      </c>
      <c r="AX444" s="12" t="s">
        <v>80</v>
      </c>
      <c r="AY444" s="145" t="s">
        <v>158</v>
      </c>
    </row>
    <row r="445" spans="2:65" s="13" customFormat="1">
      <c r="B445" s="151"/>
      <c r="D445" s="144" t="s">
        <v>167</v>
      </c>
      <c r="E445" s="152" t="s">
        <v>1</v>
      </c>
      <c r="F445" s="153" t="s">
        <v>171</v>
      </c>
      <c r="H445" s="154">
        <v>1</v>
      </c>
      <c r="I445" s="155"/>
      <c r="L445" s="151"/>
      <c r="M445" s="156"/>
      <c r="T445" s="157"/>
      <c r="AT445" s="152" t="s">
        <v>167</v>
      </c>
      <c r="AU445" s="152" t="s">
        <v>90</v>
      </c>
      <c r="AV445" s="13" t="s">
        <v>165</v>
      </c>
      <c r="AW445" s="13" t="s">
        <v>34</v>
      </c>
      <c r="AX445" s="13" t="s">
        <v>88</v>
      </c>
      <c r="AY445" s="152" t="s">
        <v>158</v>
      </c>
    </row>
    <row r="446" spans="2:65" s="1" customFormat="1" ht="24.2" customHeight="1">
      <c r="B446" s="30"/>
      <c r="C446" s="130" t="s">
        <v>708</v>
      </c>
      <c r="D446" s="130" t="s">
        <v>160</v>
      </c>
      <c r="E446" s="131" t="s">
        <v>709</v>
      </c>
      <c r="F446" s="132" t="s">
        <v>710</v>
      </c>
      <c r="G446" s="133" t="s">
        <v>307</v>
      </c>
      <c r="H446" s="134">
        <v>62</v>
      </c>
      <c r="I446" s="135"/>
      <c r="J446" s="136">
        <f>ROUND(I446*H446,2)</f>
        <v>0</v>
      </c>
      <c r="K446" s="132" t="s">
        <v>164</v>
      </c>
      <c r="L446" s="30"/>
      <c r="M446" s="137" t="s">
        <v>1</v>
      </c>
      <c r="N446" s="138" t="s">
        <v>45</v>
      </c>
      <c r="P446" s="139">
        <f>O446*H446</f>
        <v>0</v>
      </c>
      <c r="Q446" s="139">
        <v>0</v>
      </c>
      <c r="R446" s="139">
        <f>Q446*H446</f>
        <v>0</v>
      </c>
      <c r="S446" s="139">
        <v>0</v>
      </c>
      <c r="T446" s="140">
        <f>S446*H446</f>
        <v>0</v>
      </c>
      <c r="AR446" s="141" t="s">
        <v>165</v>
      </c>
      <c r="AT446" s="141" t="s">
        <v>160</v>
      </c>
      <c r="AU446" s="141" t="s">
        <v>90</v>
      </c>
      <c r="AY446" s="15" t="s">
        <v>158</v>
      </c>
      <c r="BE446" s="142">
        <f>IF(N446="základní",J446,0)</f>
        <v>0</v>
      </c>
      <c r="BF446" s="142">
        <f>IF(N446="snížená",J446,0)</f>
        <v>0</v>
      </c>
      <c r="BG446" s="142">
        <f>IF(N446="zákl. přenesená",J446,0)</f>
        <v>0</v>
      </c>
      <c r="BH446" s="142">
        <f>IF(N446="sníž. přenesená",J446,0)</f>
        <v>0</v>
      </c>
      <c r="BI446" s="142">
        <f>IF(N446="nulová",J446,0)</f>
        <v>0</v>
      </c>
      <c r="BJ446" s="15" t="s">
        <v>88</v>
      </c>
      <c r="BK446" s="142">
        <f>ROUND(I446*H446,2)</f>
        <v>0</v>
      </c>
      <c r="BL446" s="15" t="s">
        <v>165</v>
      </c>
      <c r="BM446" s="141" t="s">
        <v>711</v>
      </c>
    </row>
    <row r="447" spans="2:65" s="1" customFormat="1" ht="24.2" customHeight="1">
      <c r="B447" s="30"/>
      <c r="C447" s="130" t="s">
        <v>712</v>
      </c>
      <c r="D447" s="130" t="s">
        <v>160</v>
      </c>
      <c r="E447" s="131" t="s">
        <v>713</v>
      </c>
      <c r="F447" s="132" t="s">
        <v>714</v>
      </c>
      <c r="G447" s="133" t="s">
        <v>207</v>
      </c>
      <c r="H447" s="134">
        <v>0.15</v>
      </c>
      <c r="I447" s="135"/>
      <c r="J447" s="136">
        <f>ROUND(I447*H447,2)</f>
        <v>0</v>
      </c>
      <c r="K447" s="132" t="s">
        <v>164</v>
      </c>
      <c r="L447" s="30"/>
      <c r="M447" s="137" t="s">
        <v>1</v>
      </c>
      <c r="N447" s="138" t="s">
        <v>45</v>
      </c>
      <c r="P447" s="139">
        <f>O447*H447</f>
        <v>0</v>
      </c>
      <c r="Q447" s="139">
        <v>3.5E-4</v>
      </c>
      <c r="R447" s="139">
        <f>Q447*H447</f>
        <v>5.2499999999999995E-5</v>
      </c>
      <c r="S447" s="139">
        <v>0</v>
      </c>
      <c r="T447" s="140">
        <f>S447*H447</f>
        <v>0</v>
      </c>
      <c r="AR447" s="141" t="s">
        <v>165</v>
      </c>
      <c r="AT447" s="141" t="s">
        <v>160</v>
      </c>
      <c r="AU447" s="141" t="s">
        <v>90</v>
      </c>
      <c r="AY447" s="15" t="s">
        <v>158</v>
      </c>
      <c r="BE447" s="142">
        <f>IF(N447="základní",J447,0)</f>
        <v>0</v>
      </c>
      <c r="BF447" s="142">
        <f>IF(N447="snížená",J447,0)</f>
        <v>0</v>
      </c>
      <c r="BG447" s="142">
        <f>IF(N447="zákl. přenesená",J447,0)</f>
        <v>0</v>
      </c>
      <c r="BH447" s="142">
        <f>IF(N447="sníž. přenesená",J447,0)</f>
        <v>0</v>
      </c>
      <c r="BI447" s="142">
        <f>IF(N447="nulová",J447,0)</f>
        <v>0</v>
      </c>
      <c r="BJ447" s="15" t="s">
        <v>88</v>
      </c>
      <c r="BK447" s="142">
        <f>ROUND(I447*H447,2)</f>
        <v>0</v>
      </c>
      <c r="BL447" s="15" t="s">
        <v>165</v>
      </c>
      <c r="BM447" s="141" t="s">
        <v>715</v>
      </c>
    </row>
    <row r="448" spans="2:65" s="12" customFormat="1">
      <c r="B448" s="143"/>
      <c r="D448" s="144" t="s">
        <v>167</v>
      </c>
      <c r="E448" s="145" t="s">
        <v>1</v>
      </c>
      <c r="F448" s="146" t="s">
        <v>716</v>
      </c>
      <c r="H448" s="147">
        <v>0.15</v>
      </c>
      <c r="I448" s="148"/>
      <c r="L448" s="143"/>
      <c r="M448" s="149"/>
      <c r="T448" s="150"/>
      <c r="AT448" s="145" t="s">
        <v>167</v>
      </c>
      <c r="AU448" s="145" t="s">
        <v>90</v>
      </c>
      <c r="AV448" s="12" t="s">
        <v>90</v>
      </c>
      <c r="AW448" s="12" t="s">
        <v>34</v>
      </c>
      <c r="AX448" s="12" t="s">
        <v>80</v>
      </c>
      <c r="AY448" s="145" t="s">
        <v>158</v>
      </c>
    </row>
    <row r="449" spans="2:65" s="13" customFormat="1">
      <c r="B449" s="151"/>
      <c r="D449" s="144" t="s">
        <v>167</v>
      </c>
      <c r="E449" s="152" t="s">
        <v>1</v>
      </c>
      <c r="F449" s="153" t="s">
        <v>171</v>
      </c>
      <c r="H449" s="154">
        <v>0.15</v>
      </c>
      <c r="I449" s="155"/>
      <c r="L449" s="151"/>
      <c r="M449" s="156"/>
      <c r="T449" s="157"/>
      <c r="AT449" s="152" t="s">
        <v>167</v>
      </c>
      <c r="AU449" s="152" t="s">
        <v>90</v>
      </c>
      <c r="AV449" s="13" t="s">
        <v>165</v>
      </c>
      <c r="AW449" s="13" t="s">
        <v>34</v>
      </c>
      <c r="AX449" s="13" t="s">
        <v>88</v>
      </c>
      <c r="AY449" s="152" t="s">
        <v>158</v>
      </c>
    </row>
    <row r="450" spans="2:65" s="1" customFormat="1" ht="24.2" customHeight="1">
      <c r="B450" s="30"/>
      <c r="C450" s="130" t="s">
        <v>717</v>
      </c>
      <c r="D450" s="130" t="s">
        <v>160</v>
      </c>
      <c r="E450" s="131" t="s">
        <v>718</v>
      </c>
      <c r="F450" s="132" t="s">
        <v>719</v>
      </c>
      <c r="G450" s="133" t="s">
        <v>207</v>
      </c>
      <c r="H450" s="134">
        <v>10.257999999999999</v>
      </c>
      <c r="I450" s="135"/>
      <c r="J450" s="136">
        <f>ROUND(I450*H450,2)</f>
        <v>0</v>
      </c>
      <c r="K450" s="132" t="s">
        <v>164</v>
      </c>
      <c r="L450" s="30"/>
      <c r="M450" s="137" t="s">
        <v>1</v>
      </c>
      <c r="N450" s="138" t="s">
        <v>45</v>
      </c>
      <c r="P450" s="139">
        <f>O450*H450</f>
        <v>0</v>
      </c>
      <c r="Q450" s="139">
        <v>3.6999999999999999E-4</v>
      </c>
      <c r="R450" s="139">
        <f>Q450*H450</f>
        <v>3.7954599999999996E-3</v>
      </c>
      <c r="S450" s="139">
        <v>0</v>
      </c>
      <c r="T450" s="140">
        <f>S450*H450</f>
        <v>0</v>
      </c>
      <c r="AR450" s="141" t="s">
        <v>165</v>
      </c>
      <c r="AT450" s="141" t="s">
        <v>160</v>
      </c>
      <c r="AU450" s="141" t="s">
        <v>90</v>
      </c>
      <c r="AY450" s="15" t="s">
        <v>158</v>
      </c>
      <c r="BE450" s="142">
        <f>IF(N450="základní",J450,0)</f>
        <v>0</v>
      </c>
      <c r="BF450" s="142">
        <f>IF(N450="snížená",J450,0)</f>
        <v>0</v>
      </c>
      <c r="BG450" s="142">
        <f>IF(N450="zákl. přenesená",J450,0)</f>
        <v>0</v>
      </c>
      <c r="BH450" s="142">
        <f>IF(N450="sníž. přenesená",J450,0)</f>
        <v>0</v>
      </c>
      <c r="BI450" s="142">
        <f>IF(N450="nulová",J450,0)</f>
        <v>0</v>
      </c>
      <c r="BJ450" s="15" t="s">
        <v>88</v>
      </c>
      <c r="BK450" s="142">
        <f>ROUND(I450*H450,2)</f>
        <v>0</v>
      </c>
      <c r="BL450" s="15" t="s">
        <v>165</v>
      </c>
      <c r="BM450" s="141" t="s">
        <v>720</v>
      </c>
    </row>
    <row r="451" spans="2:65" s="12" customFormat="1">
      <c r="B451" s="143"/>
      <c r="D451" s="144" t="s">
        <v>167</v>
      </c>
      <c r="E451" s="145" t="s">
        <v>1</v>
      </c>
      <c r="F451" s="146" t="s">
        <v>721</v>
      </c>
      <c r="H451" s="147">
        <v>4.1079999999999997</v>
      </c>
      <c r="I451" s="148"/>
      <c r="L451" s="143"/>
      <c r="M451" s="149"/>
      <c r="T451" s="150"/>
      <c r="AT451" s="145" t="s">
        <v>167</v>
      </c>
      <c r="AU451" s="145" t="s">
        <v>90</v>
      </c>
      <c r="AV451" s="12" t="s">
        <v>90</v>
      </c>
      <c r="AW451" s="12" t="s">
        <v>34</v>
      </c>
      <c r="AX451" s="12" t="s">
        <v>80</v>
      </c>
      <c r="AY451" s="145" t="s">
        <v>158</v>
      </c>
    </row>
    <row r="452" spans="2:65" s="12" customFormat="1">
      <c r="B452" s="143"/>
      <c r="D452" s="144" t="s">
        <v>167</v>
      </c>
      <c r="E452" s="145" t="s">
        <v>1</v>
      </c>
      <c r="F452" s="146" t="s">
        <v>722</v>
      </c>
      <c r="H452" s="147">
        <v>6.15</v>
      </c>
      <c r="I452" s="148"/>
      <c r="L452" s="143"/>
      <c r="M452" s="149"/>
      <c r="T452" s="150"/>
      <c r="AT452" s="145" t="s">
        <v>167</v>
      </c>
      <c r="AU452" s="145" t="s">
        <v>90</v>
      </c>
      <c r="AV452" s="12" t="s">
        <v>90</v>
      </c>
      <c r="AW452" s="12" t="s">
        <v>34</v>
      </c>
      <c r="AX452" s="12" t="s">
        <v>80</v>
      </c>
      <c r="AY452" s="145" t="s">
        <v>158</v>
      </c>
    </row>
    <row r="453" spans="2:65" s="13" customFormat="1">
      <c r="B453" s="151"/>
      <c r="D453" s="144" t="s">
        <v>167</v>
      </c>
      <c r="E453" s="152" t="s">
        <v>1</v>
      </c>
      <c r="F453" s="153" t="s">
        <v>171</v>
      </c>
      <c r="H453" s="154">
        <v>10.257999999999999</v>
      </c>
      <c r="I453" s="155"/>
      <c r="L453" s="151"/>
      <c r="M453" s="156"/>
      <c r="T453" s="157"/>
      <c r="AT453" s="152" t="s">
        <v>167</v>
      </c>
      <c r="AU453" s="152" t="s">
        <v>90</v>
      </c>
      <c r="AV453" s="13" t="s">
        <v>165</v>
      </c>
      <c r="AW453" s="13" t="s">
        <v>34</v>
      </c>
      <c r="AX453" s="13" t="s">
        <v>88</v>
      </c>
      <c r="AY453" s="152" t="s">
        <v>158</v>
      </c>
    </row>
    <row r="454" spans="2:65" s="11" customFormat="1" ht="20.85" customHeight="1">
      <c r="B454" s="118"/>
      <c r="D454" s="119" t="s">
        <v>79</v>
      </c>
      <c r="E454" s="128" t="s">
        <v>723</v>
      </c>
      <c r="F454" s="128" t="s">
        <v>724</v>
      </c>
      <c r="I454" s="121"/>
      <c r="J454" s="129">
        <f>BK454</f>
        <v>0</v>
      </c>
      <c r="L454" s="118"/>
      <c r="M454" s="123"/>
      <c r="P454" s="124">
        <f>SUM(P455:P464)</f>
        <v>0</v>
      </c>
      <c r="R454" s="124">
        <f>SUM(R455:R464)</f>
        <v>0</v>
      </c>
      <c r="T454" s="125">
        <f>SUM(T455:T464)</f>
        <v>0</v>
      </c>
      <c r="AR454" s="119" t="s">
        <v>88</v>
      </c>
      <c r="AT454" s="126" t="s">
        <v>79</v>
      </c>
      <c r="AU454" s="126" t="s">
        <v>90</v>
      </c>
      <c r="AY454" s="119" t="s">
        <v>158</v>
      </c>
      <c r="BK454" s="127">
        <f>SUM(BK455:BK464)</f>
        <v>0</v>
      </c>
    </row>
    <row r="455" spans="2:65" s="1" customFormat="1" ht="37.9" customHeight="1">
      <c r="B455" s="30"/>
      <c r="C455" s="130" t="s">
        <v>725</v>
      </c>
      <c r="D455" s="130" t="s">
        <v>160</v>
      </c>
      <c r="E455" s="131" t="s">
        <v>726</v>
      </c>
      <c r="F455" s="132" t="s">
        <v>727</v>
      </c>
      <c r="G455" s="133" t="s">
        <v>207</v>
      </c>
      <c r="H455" s="134">
        <v>166</v>
      </c>
      <c r="I455" s="135"/>
      <c r="J455" s="136">
        <f>ROUND(I455*H455,2)</f>
        <v>0</v>
      </c>
      <c r="K455" s="132" t="s">
        <v>164</v>
      </c>
      <c r="L455" s="30"/>
      <c r="M455" s="137" t="s">
        <v>1</v>
      </c>
      <c r="N455" s="138" t="s">
        <v>45</v>
      </c>
      <c r="P455" s="139">
        <f>O455*H455</f>
        <v>0</v>
      </c>
      <c r="Q455" s="139">
        <v>0</v>
      </c>
      <c r="R455" s="139">
        <f>Q455*H455</f>
        <v>0</v>
      </c>
      <c r="S455" s="139">
        <v>0</v>
      </c>
      <c r="T455" s="140">
        <f>S455*H455</f>
        <v>0</v>
      </c>
      <c r="AR455" s="141" t="s">
        <v>165</v>
      </c>
      <c r="AT455" s="141" t="s">
        <v>160</v>
      </c>
      <c r="AU455" s="141" t="s">
        <v>175</v>
      </c>
      <c r="AY455" s="15" t="s">
        <v>158</v>
      </c>
      <c r="BE455" s="142">
        <f>IF(N455="základní",J455,0)</f>
        <v>0</v>
      </c>
      <c r="BF455" s="142">
        <f>IF(N455="snížená",J455,0)</f>
        <v>0</v>
      </c>
      <c r="BG455" s="142">
        <f>IF(N455="zákl. přenesená",J455,0)</f>
        <v>0</v>
      </c>
      <c r="BH455" s="142">
        <f>IF(N455="sníž. přenesená",J455,0)</f>
        <v>0</v>
      </c>
      <c r="BI455" s="142">
        <f>IF(N455="nulová",J455,0)</f>
        <v>0</v>
      </c>
      <c r="BJ455" s="15" t="s">
        <v>88</v>
      </c>
      <c r="BK455" s="142">
        <f>ROUND(I455*H455,2)</f>
        <v>0</v>
      </c>
      <c r="BL455" s="15" t="s">
        <v>165</v>
      </c>
      <c r="BM455" s="141" t="s">
        <v>728</v>
      </c>
    </row>
    <row r="456" spans="2:65" s="12" customFormat="1">
      <c r="B456" s="143"/>
      <c r="D456" s="144" t="s">
        <v>167</v>
      </c>
      <c r="E456" s="145" t="s">
        <v>1</v>
      </c>
      <c r="F456" s="146" t="s">
        <v>729</v>
      </c>
      <c r="H456" s="147">
        <v>166</v>
      </c>
      <c r="I456" s="148"/>
      <c r="L456" s="143"/>
      <c r="M456" s="149"/>
      <c r="T456" s="150"/>
      <c r="AT456" s="145" t="s">
        <v>167</v>
      </c>
      <c r="AU456" s="145" t="s">
        <v>175</v>
      </c>
      <c r="AV456" s="12" t="s">
        <v>90</v>
      </c>
      <c r="AW456" s="12" t="s">
        <v>34</v>
      </c>
      <c r="AX456" s="12" t="s">
        <v>88</v>
      </c>
      <c r="AY456" s="145" t="s">
        <v>158</v>
      </c>
    </row>
    <row r="457" spans="2:65" s="1" customFormat="1" ht="37.9" customHeight="1">
      <c r="B457" s="30"/>
      <c r="C457" s="130" t="s">
        <v>730</v>
      </c>
      <c r="D457" s="130" t="s">
        <v>160</v>
      </c>
      <c r="E457" s="131" t="s">
        <v>731</v>
      </c>
      <c r="F457" s="132" t="s">
        <v>732</v>
      </c>
      <c r="G457" s="133" t="s">
        <v>207</v>
      </c>
      <c r="H457" s="134">
        <v>30</v>
      </c>
      <c r="I457" s="135"/>
      <c r="J457" s="136">
        <f>ROUND(I457*H457,2)</f>
        <v>0</v>
      </c>
      <c r="K457" s="132" t="s">
        <v>164</v>
      </c>
      <c r="L457" s="30"/>
      <c r="M457" s="137" t="s">
        <v>1</v>
      </c>
      <c r="N457" s="138" t="s">
        <v>45</v>
      </c>
      <c r="P457" s="139">
        <f>O457*H457</f>
        <v>0</v>
      </c>
      <c r="Q457" s="139">
        <v>0</v>
      </c>
      <c r="R457" s="139">
        <f>Q457*H457</f>
        <v>0</v>
      </c>
      <c r="S457" s="139">
        <v>0</v>
      </c>
      <c r="T457" s="140">
        <f>S457*H457</f>
        <v>0</v>
      </c>
      <c r="AR457" s="141" t="s">
        <v>165</v>
      </c>
      <c r="AT457" s="141" t="s">
        <v>160</v>
      </c>
      <c r="AU457" s="141" t="s">
        <v>175</v>
      </c>
      <c r="AY457" s="15" t="s">
        <v>158</v>
      </c>
      <c r="BE457" s="142">
        <f>IF(N457="základní",J457,0)</f>
        <v>0</v>
      </c>
      <c r="BF457" s="142">
        <f>IF(N457="snížená",J457,0)</f>
        <v>0</v>
      </c>
      <c r="BG457" s="142">
        <f>IF(N457="zákl. přenesená",J457,0)</f>
        <v>0</v>
      </c>
      <c r="BH457" s="142">
        <f>IF(N457="sníž. přenesená",J457,0)</f>
        <v>0</v>
      </c>
      <c r="BI457" s="142">
        <f>IF(N457="nulová",J457,0)</f>
        <v>0</v>
      </c>
      <c r="BJ457" s="15" t="s">
        <v>88</v>
      </c>
      <c r="BK457" s="142">
        <f>ROUND(I457*H457,2)</f>
        <v>0</v>
      </c>
      <c r="BL457" s="15" t="s">
        <v>165</v>
      </c>
      <c r="BM457" s="141" t="s">
        <v>733</v>
      </c>
    </row>
    <row r="458" spans="2:65" s="1" customFormat="1" ht="37.9" customHeight="1">
      <c r="B458" s="30"/>
      <c r="C458" s="130" t="s">
        <v>734</v>
      </c>
      <c r="D458" s="130" t="s">
        <v>160</v>
      </c>
      <c r="E458" s="131" t="s">
        <v>735</v>
      </c>
      <c r="F458" s="132" t="s">
        <v>736</v>
      </c>
      <c r="G458" s="133" t="s">
        <v>207</v>
      </c>
      <c r="H458" s="134">
        <v>166</v>
      </c>
      <c r="I458" s="135"/>
      <c r="J458" s="136">
        <f>ROUND(I458*H458,2)</f>
        <v>0</v>
      </c>
      <c r="K458" s="132" t="s">
        <v>164</v>
      </c>
      <c r="L458" s="30"/>
      <c r="M458" s="137" t="s">
        <v>1</v>
      </c>
      <c r="N458" s="138" t="s">
        <v>45</v>
      </c>
      <c r="P458" s="139">
        <f>O458*H458</f>
        <v>0</v>
      </c>
      <c r="Q458" s="139">
        <v>0</v>
      </c>
      <c r="R458" s="139">
        <f>Q458*H458</f>
        <v>0</v>
      </c>
      <c r="S458" s="139">
        <v>0</v>
      </c>
      <c r="T458" s="140">
        <f>S458*H458</f>
        <v>0</v>
      </c>
      <c r="AR458" s="141" t="s">
        <v>165</v>
      </c>
      <c r="AT458" s="141" t="s">
        <v>160</v>
      </c>
      <c r="AU458" s="141" t="s">
        <v>175</v>
      </c>
      <c r="AY458" s="15" t="s">
        <v>158</v>
      </c>
      <c r="BE458" s="142">
        <f>IF(N458="základní",J458,0)</f>
        <v>0</v>
      </c>
      <c r="BF458" s="142">
        <f>IF(N458="snížená",J458,0)</f>
        <v>0</v>
      </c>
      <c r="BG458" s="142">
        <f>IF(N458="zákl. přenesená",J458,0)</f>
        <v>0</v>
      </c>
      <c r="BH458" s="142">
        <f>IF(N458="sníž. přenesená",J458,0)</f>
        <v>0</v>
      </c>
      <c r="BI458" s="142">
        <f>IF(N458="nulová",J458,0)</f>
        <v>0</v>
      </c>
      <c r="BJ458" s="15" t="s">
        <v>88</v>
      </c>
      <c r="BK458" s="142">
        <f>ROUND(I458*H458,2)</f>
        <v>0</v>
      </c>
      <c r="BL458" s="15" t="s">
        <v>165</v>
      </c>
      <c r="BM458" s="141" t="s">
        <v>737</v>
      </c>
    </row>
    <row r="459" spans="2:65" s="12" customFormat="1">
      <c r="B459" s="143"/>
      <c r="D459" s="144" t="s">
        <v>167</v>
      </c>
      <c r="E459" s="145" t="s">
        <v>1</v>
      </c>
      <c r="F459" s="146" t="s">
        <v>729</v>
      </c>
      <c r="H459" s="147">
        <v>166</v>
      </c>
      <c r="I459" s="148"/>
      <c r="L459" s="143"/>
      <c r="M459" s="149"/>
      <c r="T459" s="150"/>
      <c r="AT459" s="145" t="s">
        <v>167</v>
      </c>
      <c r="AU459" s="145" t="s">
        <v>175</v>
      </c>
      <c r="AV459" s="12" t="s">
        <v>90</v>
      </c>
      <c r="AW459" s="12" t="s">
        <v>34</v>
      </c>
      <c r="AX459" s="12" t="s">
        <v>88</v>
      </c>
      <c r="AY459" s="145" t="s">
        <v>158</v>
      </c>
    </row>
    <row r="460" spans="2:65" s="1" customFormat="1" ht="33" customHeight="1">
      <c r="B460" s="30"/>
      <c r="C460" s="130" t="s">
        <v>738</v>
      </c>
      <c r="D460" s="130" t="s">
        <v>160</v>
      </c>
      <c r="E460" s="131" t="s">
        <v>739</v>
      </c>
      <c r="F460" s="132" t="s">
        <v>740</v>
      </c>
      <c r="G460" s="133" t="s">
        <v>307</v>
      </c>
      <c r="H460" s="134">
        <v>1</v>
      </c>
      <c r="I460" s="135"/>
      <c r="J460" s="136">
        <f>ROUND(I460*H460,2)</f>
        <v>0</v>
      </c>
      <c r="K460" s="132" t="s">
        <v>164</v>
      </c>
      <c r="L460" s="30"/>
      <c r="M460" s="137" t="s">
        <v>1</v>
      </c>
      <c r="N460" s="138" t="s">
        <v>45</v>
      </c>
      <c r="P460" s="139">
        <f>O460*H460</f>
        <v>0</v>
      </c>
      <c r="Q460" s="139">
        <v>0</v>
      </c>
      <c r="R460" s="139">
        <f>Q460*H460</f>
        <v>0</v>
      </c>
      <c r="S460" s="139">
        <v>0</v>
      </c>
      <c r="T460" s="140">
        <f>S460*H460</f>
        <v>0</v>
      </c>
      <c r="AR460" s="141" t="s">
        <v>165</v>
      </c>
      <c r="AT460" s="141" t="s">
        <v>160</v>
      </c>
      <c r="AU460" s="141" t="s">
        <v>175</v>
      </c>
      <c r="AY460" s="15" t="s">
        <v>158</v>
      </c>
      <c r="BE460" s="142">
        <f>IF(N460="základní",J460,0)</f>
        <v>0</v>
      </c>
      <c r="BF460" s="142">
        <f>IF(N460="snížená",J460,0)</f>
        <v>0</v>
      </c>
      <c r="BG460" s="142">
        <f>IF(N460="zákl. přenesená",J460,0)</f>
        <v>0</v>
      </c>
      <c r="BH460" s="142">
        <f>IF(N460="sníž. přenesená",J460,0)</f>
        <v>0</v>
      </c>
      <c r="BI460" s="142">
        <f>IF(N460="nulová",J460,0)</f>
        <v>0</v>
      </c>
      <c r="BJ460" s="15" t="s">
        <v>88</v>
      </c>
      <c r="BK460" s="142">
        <f>ROUND(I460*H460,2)</f>
        <v>0</v>
      </c>
      <c r="BL460" s="15" t="s">
        <v>165</v>
      </c>
      <c r="BM460" s="141" t="s">
        <v>741</v>
      </c>
    </row>
    <row r="461" spans="2:65" s="1" customFormat="1" ht="33" customHeight="1">
      <c r="B461" s="30"/>
      <c r="C461" s="130" t="s">
        <v>742</v>
      </c>
      <c r="D461" s="130" t="s">
        <v>160</v>
      </c>
      <c r="E461" s="131" t="s">
        <v>743</v>
      </c>
      <c r="F461" s="132" t="s">
        <v>744</v>
      </c>
      <c r="G461" s="133" t="s">
        <v>307</v>
      </c>
      <c r="H461" s="134">
        <v>30</v>
      </c>
      <c r="I461" s="135"/>
      <c r="J461" s="136">
        <f>ROUND(I461*H461,2)</f>
        <v>0</v>
      </c>
      <c r="K461" s="132" t="s">
        <v>164</v>
      </c>
      <c r="L461" s="30"/>
      <c r="M461" s="137" t="s">
        <v>1</v>
      </c>
      <c r="N461" s="138" t="s">
        <v>45</v>
      </c>
      <c r="P461" s="139">
        <f>O461*H461</f>
        <v>0</v>
      </c>
      <c r="Q461" s="139">
        <v>0</v>
      </c>
      <c r="R461" s="139">
        <f>Q461*H461</f>
        <v>0</v>
      </c>
      <c r="S461" s="139">
        <v>0</v>
      </c>
      <c r="T461" s="140">
        <f>S461*H461</f>
        <v>0</v>
      </c>
      <c r="AR461" s="141" t="s">
        <v>165</v>
      </c>
      <c r="AT461" s="141" t="s">
        <v>160</v>
      </c>
      <c r="AU461" s="141" t="s">
        <v>175</v>
      </c>
      <c r="AY461" s="15" t="s">
        <v>158</v>
      </c>
      <c r="BE461" s="142">
        <f>IF(N461="základní",J461,0)</f>
        <v>0</v>
      </c>
      <c r="BF461" s="142">
        <f>IF(N461="snížená",J461,0)</f>
        <v>0</v>
      </c>
      <c r="BG461" s="142">
        <f>IF(N461="zákl. přenesená",J461,0)</f>
        <v>0</v>
      </c>
      <c r="BH461" s="142">
        <f>IF(N461="sníž. přenesená",J461,0)</f>
        <v>0</v>
      </c>
      <c r="BI461" s="142">
        <f>IF(N461="nulová",J461,0)</f>
        <v>0</v>
      </c>
      <c r="BJ461" s="15" t="s">
        <v>88</v>
      </c>
      <c r="BK461" s="142">
        <f>ROUND(I461*H461,2)</f>
        <v>0</v>
      </c>
      <c r="BL461" s="15" t="s">
        <v>165</v>
      </c>
      <c r="BM461" s="141" t="s">
        <v>745</v>
      </c>
    </row>
    <row r="462" spans="2:65" s="1" customFormat="1" ht="33" customHeight="1">
      <c r="B462" s="30"/>
      <c r="C462" s="130" t="s">
        <v>746</v>
      </c>
      <c r="D462" s="130" t="s">
        <v>160</v>
      </c>
      <c r="E462" s="131" t="s">
        <v>747</v>
      </c>
      <c r="F462" s="132" t="s">
        <v>748</v>
      </c>
      <c r="G462" s="133" t="s">
        <v>307</v>
      </c>
      <c r="H462" s="134">
        <v>1</v>
      </c>
      <c r="I462" s="135"/>
      <c r="J462" s="136">
        <f>ROUND(I462*H462,2)</f>
        <v>0</v>
      </c>
      <c r="K462" s="132" t="s">
        <v>164</v>
      </c>
      <c r="L462" s="30"/>
      <c r="M462" s="137" t="s">
        <v>1</v>
      </c>
      <c r="N462" s="138" t="s">
        <v>45</v>
      </c>
      <c r="P462" s="139">
        <f>O462*H462</f>
        <v>0</v>
      </c>
      <c r="Q462" s="139">
        <v>0</v>
      </c>
      <c r="R462" s="139">
        <f>Q462*H462</f>
        <v>0</v>
      </c>
      <c r="S462" s="139">
        <v>0</v>
      </c>
      <c r="T462" s="140">
        <f>S462*H462</f>
        <v>0</v>
      </c>
      <c r="AR462" s="141" t="s">
        <v>165</v>
      </c>
      <c r="AT462" s="141" t="s">
        <v>160</v>
      </c>
      <c r="AU462" s="141" t="s">
        <v>175</v>
      </c>
      <c r="AY462" s="15" t="s">
        <v>158</v>
      </c>
      <c r="BE462" s="142">
        <f>IF(N462="základní",J462,0)</f>
        <v>0</v>
      </c>
      <c r="BF462" s="142">
        <f>IF(N462="snížená",J462,0)</f>
        <v>0</v>
      </c>
      <c r="BG462" s="142">
        <f>IF(N462="zákl. přenesená",J462,0)</f>
        <v>0</v>
      </c>
      <c r="BH462" s="142">
        <f>IF(N462="sníž. přenesená",J462,0)</f>
        <v>0</v>
      </c>
      <c r="BI462" s="142">
        <f>IF(N462="nulová",J462,0)</f>
        <v>0</v>
      </c>
      <c r="BJ462" s="15" t="s">
        <v>88</v>
      </c>
      <c r="BK462" s="142">
        <f>ROUND(I462*H462,2)</f>
        <v>0</v>
      </c>
      <c r="BL462" s="15" t="s">
        <v>165</v>
      </c>
      <c r="BM462" s="141" t="s">
        <v>749</v>
      </c>
    </row>
    <row r="463" spans="2:65" s="1" customFormat="1" ht="24.2" customHeight="1">
      <c r="B463" s="30"/>
      <c r="C463" s="130" t="s">
        <v>750</v>
      </c>
      <c r="D463" s="130" t="s">
        <v>160</v>
      </c>
      <c r="E463" s="131" t="s">
        <v>751</v>
      </c>
      <c r="F463" s="132" t="s">
        <v>752</v>
      </c>
      <c r="G463" s="133" t="s">
        <v>207</v>
      </c>
      <c r="H463" s="134">
        <v>166</v>
      </c>
      <c r="I463" s="135"/>
      <c r="J463" s="136">
        <f>ROUND(I463*H463,2)</f>
        <v>0</v>
      </c>
      <c r="K463" s="132" t="s">
        <v>164</v>
      </c>
      <c r="L463" s="30"/>
      <c r="M463" s="137" t="s">
        <v>1</v>
      </c>
      <c r="N463" s="138" t="s">
        <v>45</v>
      </c>
      <c r="P463" s="139">
        <f>O463*H463</f>
        <v>0</v>
      </c>
      <c r="Q463" s="139">
        <v>0</v>
      </c>
      <c r="R463" s="139">
        <f>Q463*H463</f>
        <v>0</v>
      </c>
      <c r="S463" s="139">
        <v>0</v>
      </c>
      <c r="T463" s="140">
        <f>S463*H463</f>
        <v>0</v>
      </c>
      <c r="AR463" s="141" t="s">
        <v>247</v>
      </c>
      <c r="AT463" s="141" t="s">
        <v>160</v>
      </c>
      <c r="AU463" s="141" t="s">
        <v>175</v>
      </c>
      <c r="AY463" s="15" t="s">
        <v>158</v>
      </c>
      <c r="BE463" s="142">
        <f>IF(N463="základní",J463,0)</f>
        <v>0</v>
      </c>
      <c r="BF463" s="142">
        <f>IF(N463="snížená",J463,0)</f>
        <v>0</v>
      </c>
      <c r="BG463" s="142">
        <f>IF(N463="zákl. přenesená",J463,0)</f>
        <v>0</v>
      </c>
      <c r="BH463" s="142">
        <f>IF(N463="sníž. přenesená",J463,0)</f>
        <v>0</v>
      </c>
      <c r="BI463" s="142">
        <f>IF(N463="nulová",J463,0)</f>
        <v>0</v>
      </c>
      <c r="BJ463" s="15" t="s">
        <v>88</v>
      </c>
      <c r="BK463" s="142">
        <f>ROUND(I463*H463,2)</f>
        <v>0</v>
      </c>
      <c r="BL463" s="15" t="s">
        <v>247</v>
      </c>
      <c r="BM463" s="141" t="s">
        <v>753</v>
      </c>
    </row>
    <row r="464" spans="2:65" s="1" customFormat="1" ht="24.2" customHeight="1">
      <c r="B464" s="30"/>
      <c r="C464" s="130" t="s">
        <v>754</v>
      </c>
      <c r="D464" s="130" t="s">
        <v>160</v>
      </c>
      <c r="E464" s="131" t="s">
        <v>755</v>
      </c>
      <c r="F464" s="132" t="s">
        <v>756</v>
      </c>
      <c r="G464" s="133" t="s">
        <v>207</v>
      </c>
      <c r="H464" s="134">
        <v>166</v>
      </c>
      <c r="I464" s="135"/>
      <c r="J464" s="136">
        <f>ROUND(I464*H464,2)</f>
        <v>0</v>
      </c>
      <c r="K464" s="132" t="s">
        <v>164</v>
      </c>
      <c r="L464" s="30"/>
      <c r="M464" s="137" t="s">
        <v>1</v>
      </c>
      <c r="N464" s="138" t="s">
        <v>45</v>
      </c>
      <c r="P464" s="139">
        <f>O464*H464</f>
        <v>0</v>
      </c>
      <c r="Q464" s="139">
        <v>0</v>
      </c>
      <c r="R464" s="139">
        <f>Q464*H464</f>
        <v>0</v>
      </c>
      <c r="S464" s="139">
        <v>0</v>
      </c>
      <c r="T464" s="140">
        <f>S464*H464</f>
        <v>0</v>
      </c>
      <c r="AR464" s="141" t="s">
        <v>165</v>
      </c>
      <c r="AT464" s="141" t="s">
        <v>160</v>
      </c>
      <c r="AU464" s="141" t="s">
        <v>175</v>
      </c>
      <c r="AY464" s="15" t="s">
        <v>158</v>
      </c>
      <c r="BE464" s="142">
        <f>IF(N464="základní",J464,0)</f>
        <v>0</v>
      </c>
      <c r="BF464" s="142">
        <f>IF(N464="snížená",J464,0)</f>
        <v>0</v>
      </c>
      <c r="BG464" s="142">
        <f>IF(N464="zákl. přenesená",J464,0)</f>
        <v>0</v>
      </c>
      <c r="BH464" s="142">
        <f>IF(N464="sníž. přenesená",J464,0)</f>
        <v>0</v>
      </c>
      <c r="BI464" s="142">
        <f>IF(N464="nulová",J464,0)</f>
        <v>0</v>
      </c>
      <c r="BJ464" s="15" t="s">
        <v>88</v>
      </c>
      <c r="BK464" s="142">
        <f>ROUND(I464*H464,2)</f>
        <v>0</v>
      </c>
      <c r="BL464" s="15" t="s">
        <v>165</v>
      </c>
      <c r="BM464" s="141" t="s">
        <v>757</v>
      </c>
    </row>
    <row r="465" spans="2:65" s="11" customFormat="1" ht="22.9" customHeight="1">
      <c r="B465" s="118"/>
      <c r="D465" s="119" t="s">
        <v>79</v>
      </c>
      <c r="E465" s="128" t="s">
        <v>758</v>
      </c>
      <c r="F465" s="128" t="s">
        <v>759</v>
      </c>
      <c r="I465" s="121"/>
      <c r="J465" s="129">
        <f>BK465</f>
        <v>0</v>
      </c>
      <c r="L465" s="118"/>
      <c r="M465" s="123"/>
      <c r="P465" s="124">
        <f>P466</f>
        <v>0</v>
      </c>
      <c r="R465" s="124">
        <f>R466</f>
        <v>0</v>
      </c>
      <c r="T465" s="125">
        <f>T466</f>
        <v>0</v>
      </c>
      <c r="AR465" s="119" t="s">
        <v>88</v>
      </c>
      <c r="AT465" s="126" t="s">
        <v>79</v>
      </c>
      <c r="AU465" s="126" t="s">
        <v>88</v>
      </c>
      <c r="AY465" s="119" t="s">
        <v>158</v>
      </c>
      <c r="BK465" s="127">
        <f>BK466</f>
        <v>0</v>
      </c>
    </row>
    <row r="466" spans="2:65" s="1" customFormat="1" ht="24.2" customHeight="1">
      <c r="B466" s="30"/>
      <c r="C466" s="130" t="s">
        <v>760</v>
      </c>
      <c r="D466" s="130" t="s">
        <v>160</v>
      </c>
      <c r="E466" s="131" t="s">
        <v>761</v>
      </c>
      <c r="F466" s="132" t="s">
        <v>762</v>
      </c>
      <c r="G466" s="133" t="s">
        <v>239</v>
      </c>
      <c r="H466" s="134">
        <v>495.90499999999997</v>
      </c>
      <c r="I466" s="135"/>
      <c r="J466" s="136">
        <f>ROUND(I466*H466,2)</f>
        <v>0</v>
      </c>
      <c r="K466" s="132" t="s">
        <v>164</v>
      </c>
      <c r="L466" s="30"/>
      <c r="M466" s="137" t="s">
        <v>1</v>
      </c>
      <c r="N466" s="138" t="s">
        <v>45</v>
      </c>
      <c r="P466" s="139">
        <f>O466*H466</f>
        <v>0</v>
      </c>
      <c r="Q466" s="139">
        <v>0</v>
      </c>
      <c r="R466" s="139">
        <f>Q466*H466</f>
        <v>0</v>
      </c>
      <c r="S466" s="139">
        <v>0</v>
      </c>
      <c r="T466" s="140">
        <f>S466*H466</f>
        <v>0</v>
      </c>
      <c r="AR466" s="141" t="s">
        <v>165</v>
      </c>
      <c r="AT466" s="141" t="s">
        <v>160</v>
      </c>
      <c r="AU466" s="141" t="s">
        <v>90</v>
      </c>
      <c r="AY466" s="15" t="s">
        <v>158</v>
      </c>
      <c r="BE466" s="142">
        <f>IF(N466="základní",J466,0)</f>
        <v>0</v>
      </c>
      <c r="BF466" s="142">
        <f>IF(N466="snížená",J466,0)</f>
        <v>0</v>
      </c>
      <c r="BG466" s="142">
        <f>IF(N466="zákl. přenesená",J466,0)</f>
        <v>0</v>
      </c>
      <c r="BH466" s="142">
        <f>IF(N466="sníž. přenesená",J466,0)</f>
        <v>0</v>
      </c>
      <c r="BI466" s="142">
        <f>IF(N466="nulová",J466,0)</f>
        <v>0</v>
      </c>
      <c r="BJ466" s="15" t="s">
        <v>88</v>
      </c>
      <c r="BK466" s="142">
        <f>ROUND(I466*H466,2)</f>
        <v>0</v>
      </c>
      <c r="BL466" s="15" t="s">
        <v>165</v>
      </c>
      <c r="BM466" s="141" t="s">
        <v>763</v>
      </c>
    </row>
    <row r="467" spans="2:65" s="11" customFormat="1" ht="25.9" customHeight="1">
      <c r="B467" s="118"/>
      <c r="D467" s="119" t="s">
        <v>79</v>
      </c>
      <c r="E467" s="120" t="s">
        <v>764</v>
      </c>
      <c r="F467" s="120" t="s">
        <v>765</v>
      </c>
      <c r="I467" s="121"/>
      <c r="J467" s="122">
        <f>BK467</f>
        <v>0</v>
      </c>
      <c r="L467" s="118"/>
      <c r="M467" s="123"/>
      <c r="P467" s="124">
        <f>P468+P496+P509+P555+P563+P567+P588+P600+P621+P646+P683+P731+P799+P820+P834+P863+P880</f>
        <v>0</v>
      </c>
      <c r="R467" s="124">
        <f>R468+R496+R509+R555+R563+R567+R588+R600+R621+R646+R683+R731+R799+R820+R834+R863+R880</f>
        <v>22.762365380000006</v>
      </c>
      <c r="T467" s="125">
        <f>T468+T496+T509+T555+T563+T567+T588+T600+T621+T646+T683+T731+T799+T820+T834+T863+T880</f>
        <v>9.0000000000000011E-3</v>
      </c>
      <c r="AR467" s="119" t="s">
        <v>90</v>
      </c>
      <c r="AT467" s="126" t="s">
        <v>79</v>
      </c>
      <c r="AU467" s="126" t="s">
        <v>80</v>
      </c>
      <c r="AY467" s="119" t="s">
        <v>158</v>
      </c>
      <c r="BK467" s="127">
        <f>BK468+BK496+BK509+BK555+BK563+BK567+BK588+BK600+BK621+BK646+BK683+BK731+BK799+BK820+BK834+BK863+BK880</f>
        <v>0</v>
      </c>
    </row>
    <row r="468" spans="2:65" s="11" customFormat="1" ht="22.9" customHeight="1">
      <c r="B468" s="118"/>
      <c r="D468" s="119" t="s">
        <v>79</v>
      </c>
      <c r="E468" s="128" t="s">
        <v>766</v>
      </c>
      <c r="F468" s="128" t="s">
        <v>767</v>
      </c>
      <c r="I468" s="121"/>
      <c r="J468" s="129">
        <f>BK468</f>
        <v>0</v>
      </c>
      <c r="L468" s="118"/>
      <c r="M468" s="123"/>
      <c r="P468" s="124">
        <f>SUM(P469:P495)</f>
        <v>0</v>
      </c>
      <c r="R468" s="124">
        <f>SUM(R469:R495)</f>
        <v>0.5139581000000002</v>
      </c>
      <c r="T468" s="125">
        <f>SUM(T469:T495)</f>
        <v>0</v>
      </c>
      <c r="AR468" s="119" t="s">
        <v>90</v>
      </c>
      <c r="AT468" s="126" t="s">
        <v>79</v>
      </c>
      <c r="AU468" s="126" t="s">
        <v>88</v>
      </c>
      <c r="AY468" s="119" t="s">
        <v>158</v>
      </c>
      <c r="BK468" s="127">
        <f>SUM(BK469:BK495)</f>
        <v>0</v>
      </c>
    </row>
    <row r="469" spans="2:65" s="1" customFormat="1" ht="24.2" customHeight="1">
      <c r="B469" s="30"/>
      <c r="C469" s="130" t="s">
        <v>768</v>
      </c>
      <c r="D469" s="130" t="s">
        <v>160</v>
      </c>
      <c r="E469" s="131" t="s">
        <v>769</v>
      </c>
      <c r="F469" s="132" t="s">
        <v>770</v>
      </c>
      <c r="G469" s="133" t="s">
        <v>207</v>
      </c>
      <c r="H469" s="134">
        <v>63.84</v>
      </c>
      <c r="I469" s="135"/>
      <c r="J469" s="136">
        <f>ROUND(I469*H469,2)</f>
        <v>0</v>
      </c>
      <c r="K469" s="132" t="s">
        <v>164</v>
      </c>
      <c r="L469" s="30"/>
      <c r="M469" s="137" t="s">
        <v>1</v>
      </c>
      <c r="N469" s="138" t="s">
        <v>45</v>
      </c>
      <c r="P469" s="139">
        <f>O469*H469</f>
        <v>0</v>
      </c>
      <c r="Q469" s="139">
        <v>4.0000000000000002E-4</v>
      </c>
      <c r="R469" s="139">
        <f>Q469*H469</f>
        <v>2.5536000000000003E-2</v>
      </c>
      <c r="S469" s="139">
        <v>0</v>
      </c>
      <c r="T469" s="140">
        <f>S469*H469</f>
        <v>0</v>
      </c>
      <c r="AR469" s="141" t="s">
        <v>247</v>
      </c>
      <c r="AT469" s="141" t="s">
        <v>160</v>
      </c>
      <c r="AU469" s="141" t="s">
        <v>90</v>
      </c>
      <c r="AY469" s="15" t="s">
        <v>158</v>
      </c>
      <c r="BE469" s="142">
        <f>IF(N469="základní",J469,0)</f>
        <v>0</v>
      </c>
      <c r="BF469" s="142">
        <f>IF(N469="snížená",J469,0)</f>
        <v>0</v>
      </c>
      <c r="BG469" s="142">
        <f>IF(N469="zákl. přenesená",J469,0)</f>
        <v>0</v>
      </c>
      <c r="BH469" s="142">
        <f>IF(N469="sníž. přenesená",J469,0)</f>
        <v>0</v>
      </c>
      <c r="BI469" s="142">
        <f>IF(N469="nulová",J469,0)</f>
        <v>0</v>
      </c>
      <c r="BJ469" s="15" t="s">
        <v>88</v>
      </c>
      <c r="BK469" s="142">
        <f>ROUND(I469*H469,2)</f>
        <v>0</v>
      </c>
      <c r="BL469" s="15" t="s">
        <v>247</v>
      </c>
      <c r="BM469" s="141" t="s">
        <v>771</v>
      </c>
    </row>
    <row r="470" spans="2:65" s="12" customFormat="1">
      <c r="B470" s="143"/>
      <c r="D470" s="144" t="s">
        <v>167</v>
      </c>
      <c r="E470" s="145" t="s">
        <v>1</v>
      </c>
      <c r="F470" s="146" t="s">
        <v>772</v>
      </c>
      <c r="H470" s="147">
        <v>63.84</v>
      </c>
      <c r="I470" s="148"/>
      <c r="L470" s="143"/>
      <c r="M470" s="149"/>
      <c r="T470" s="150"/>
      <c r="AT470" s="145" t="s">
        <v>167</v>
      </c>
      <c r="AU470" s="145" t="s">
        <v>90</v>
      </c>
      <c r="AV470" s="12" t="s">
        <v>90</v>
      </c>
      <c r="AW470" s="12" t="s">
        <v>34</v>
      </c>
      <c r="AX470" s="12" t="s">
        <v>80</v>
      </c>
      <c r="AY470" s="145" t="s">
        <v>158</v>
      </c>
    </row>
    <row r="471" spans="2:65" s="13" customFormat="1">
      <c r="B471" s="151"/>
      <c r="D471" s="144" t="s">
        <v>167</v>
      </c>
      <c r="E471" s="152" t="s">
        <v>1</v>
      </c>
      <c r="F471" s="153" t="s">
        <v>171</v>
      </c>
      <c r="H471" s="154">
        <v>63.84</v>
      </c>
      <c r="I471" s="155"/>
      <c r="L471" s="151"/>
      <c r="M471" s="156"/>
      <c r="T471" s="157"/>
      <c r="AT471" s="152" t="s">
        <v>167</v>
      </c>
      <c r="AU471" s="152" t="s">
        <v>90</v>
      </c>
      <c r="AV471" s="13" t="s">
        <v>165</v>
      </c>
      <c r="AW471" s="13" t="s">
        <v>34</v>
      </c>
      <c r="AX471" s="13" t="s">
        <v>88</v>
      </c>
      <c r="AY471" s="152" t="s">
        <v>158</v>
      </c>
    </row>
    <row r="472" spans="2:65" s="1" customFormat="1" ht="49.15" customHeight="1">
      <c r="B472" s="30"/>
      <c r="C472" s="158" t="s">
        <v>773</v>
      </c>
      <c r="D472" s="158" t="s">
        <v>328</v>
      </c>
      <c r="E472" s="159" t="s">
        <v>774</v>
      </c>
      <c r="F472" s="160" t="s">
        <v>775</v>
      </c>
      <c r="G472" s="161" t="s">
        <v>207</v>
      </c>
      <c r="H472" s="162">
        <v>37.203000000000003</v>
      </c>
      <c r="I472" s="163"/>
      <c r="J472" s="164">
        <f>ROUND(I472*H472,2)</f>
        <v>0</v>
      </c>
      <c r="K472" s="160" t="s">
        <v>164</v>
      </c>
      <c r="L472" s="165"/>
      <c r="M472" s="166" t="s">
        <v>1</v>
      </c>
      <c r="N472" s="167" t="s">
        <v>45</v>
      </c>
      <c r="P472" s="139">
        <f>O472*H472</f>
        <v>0</v>
      </c>
      <c r="Q472" s="139">
        <v>4.4000000000000003E-3</v>
      </c>
      <c r="R472" s="139">
        <f>Q472*H472</f>
        <v>0.16369320000000001</v>
      </c>
      <c r="S472" s="139">
        <v>0</v>
      </c>
      <c r="T472" s="140">
        <f>S472*H472</f>
        <v>0</v>
      </c>
      <c r="AR472" s="141" t="s">
        <v>327</v>
      </c>
      <c r="AT472" s="141" t="s">
        <v>328</v>
      </c>
      <c r="AU472" s="141" t="s">
        <v>90</v>
      </c>
      <c r="AY472" s="15" t="s">
        <v>158</v>
      </c>
      <c r="BE472" s="142">
        <f>IF(N472="základní",J472,0)</f>
        <v>0</v>
      </c>
      <c r="BF472" s="142">
        <f>IF(N472="snížená",J472,0)</f>
        <v>0</v>
      </c>
      <c r="BG472" s="142">
        <f>IF(N472="zákl. přenesená",J472,0)</f>
        <v>0</v>
      </c>
      <c r="BH472" s="142">
        <f>IF(N472="sníž. přenesená",J472,0)</f>
        <v>0</v>
      </c>
      <c r="BI472" s="142">
        <f>IF(N472="nulová",J472,0)</f>
        <v>0</v>
      </c>
      <c r="BJ472" s="15" t="s">
        <v>88</v>
      </c>
      <c r="BK472" s="142">
        <f>ROUND(I472*H472,2)</f>
        <v>0</v>
      </c>
      <c r="BL472" s="15" t="s">
        <v>247</v>
      </c>
      <c r="BM472" s="141" t="s">
        <v>776</v>
      </c>
    </row>
    <row r="473" spans="2:65" s="12" customFormat="1">
      <c r="B473" s="143"/>
      <c r="D473" s="144" t="s">
        <v>167</v>
      </c>
      <c r="E473" s="145" t="s">
        <v>1</v>
      </c>
      <c r="F473" s="146" t="s">
        <v>777</v>
      </c>
      <c r="H473" s="147">
        <v>31.92</v>
      </c>
      <c r="I473" s="148"/>
      <c r="L473" s="143"/>
      <c r="M473" s="149"/>
      <c r="T473" s="150"/>
      <c r="AT473" s="145" t="s">
        <v>167</v>
      </c>
      <c r="AU473" s="145" t="s">
        <v>90</v>
      </c>
      <c r="AV473" s="12" t="s">
        <v>90</v>
      </c>
      <c r="AW473" s="12" t="s">
        <v>34</v>
      </c>
      <c r="AX473" s="12" t="s">
        <v>80</v>
      </c>
      <c r="AY473" s="145" t="s">
        <v>158</v>
      </c>
    </row>
    <row r="474" spans="2:65" s="13" customFormat="1">
      <c r="B474" s="151"/>
      <c r="D474" s="144" t="s">
        <v>167</v>
      </c>
      <c r="E474" s="152" t="s">
        <v>1</v>
      </c>
      <c r="F474" s="153" t="s">
        <v>171</v>
      </c>
      <c r="H474" s="154">
        <v>31.92</v>
      </c>
      <c r="I474" s="155"/>
      <c r="L474" s="151"/>
      <c r="M474" s="156"/>
      <c r="T474" s="157"/>
      <c r="AT474" s="152" t="s">
        <v>167</v>
      </c>
      <c r="AU474" s="152" t="s">
        <v>90</v>
      </c>
      <c r="AV474" s="13" t="s">
        <v>165</v>
      </c>
      <c r="AW474" s="13" t="s">
        <v>34</v>
      </c>
      <c r="AX474" s="13" t="s">
        <v>88</v>
      </c>
      <c r="AY474" s="152" t="s">
        <v>158</v>
      </c>
    </row>
    <row r="475" spans="2:65" s="12" customFormat="1">
      <c r="B475" s="143"/>
      <c r="D475" s="144" t="s">
        <v>167</v>
      </c>
      <c r="F475" s="146" t="s">
        <v>778</v>
      </c>
      <c r="H475" s="147">
        <v>37.203000000000003</v>
      </c>
      <c r="I475" s="148"/>
      <c r="L475" s="143"/>
      <c r="M475" s="149"/>
      <c r="T475" s="150"/>
      <c r="AT475" s="145" t="s">
        <v>167</v>
      </c>
      <c r="AU475" s="145" t="s">
        <v>90</v>
      </c>
      <c r="AV475" s="12" t="s">
        <v>90</v>
      </c>
      <c r="AW475" s="12" t="s">
        <v>4</v>
      </c>
      <c r="AX475" s="12" t="s">
        <v>88</v>
      </c>
      <c r="AY475" s="145" t="s">
        <v>158</v>
      </c>
    </row>
    <row r="476" spans="2:65" s="1" customFormat="1" ht="49.15" customHeight="1">
      <c r="B476" s="30"/>
      <c r="C476" s="158" t="s">
        <v>779</v>
      </c>
      <c r="D476" s="158" t="s">
        <v>328</v>
      </c>
      <c r="E476" s="159" t="s">
        <v>780</v>
      </c>
      <c r="F476" s="160" t="s">
        <v>781</v>
      </c>
      <c r="G476" s="161" t="s">
        <v>207</v>
      </c>
      <c r="H476" s="162">
        <v>37.203000000000003</v>
      </c>
      <c r="I476" s="163"/>
      <c r="J476" s="164">
        <f>ROUND(I476*H476,2)</f>
        <v>0</v>
      </c>
      <c r="K476" s="160" t="s">
        <v>164</v>
      </c>
      <c r="L476" s="165"/>
      <c r="M476" s="166" t="s">
        <v>1</v>
      </c>
      <c r="N476" s="167" t="s">
        <v>45</v>
      </c>
      <c r="P476" s="139">
        <f>O476*H476</f>
        <v>0</v>
      </c>
      <c r="Q476" s="139">
        <v>5.3E-3</v>
      </c>
      <c r="R476" s="139">
        <f>Q476*H476</f>
        <v>0.19717590000000002</v>
      </c>
      <c r="S476" s="139">
        <v>0</v>
      </c>
      <c r="T476" s="140">
        <f>S476*H476</f>
        <v>0</v>
      </c>
      <c r="AR476" s="141" t="s">
        <v>327</v>
      </c>
      <c r="AT476" s="141" t="s">
        <v>328</v>
      </c>
      <c r="AU476" s="141" t="s">
        <v>90</v>
      </c>
      <c r="AY476" s="15" t="s">
        <v>158</v>
      </c>
      <c r="BE476" s="142">
        <f>IF(N476="základní",J476,0)</f>
        <v>0</v>
      </c>
      <c r="BF476" s="142">
        <f>IF(N476="snížená",J476,0)</f>
        <v>0</v>
      </c>
      <c r="BG476" s="142">
        <f>IF(N476="zákl. přenesená",J476,0)</f>
        <v>0</v>
      </c>
      <c r="BH476" s="142">
        <f>IF(N476="sníž. přenesená",J476,0)</f>
        <v>0</v>
      </c>
      <c r="BI476" s="142">
        <f>IF(N476="nulová",J476,0)</f>
        <v>0</v>
      </c>
      <c r="BJ476" s="15" t="s">
        <v>88</v>
      </c>
      <c r="BK476" s="142">
        <f>ROUND(I476*H476,2)</f>
        <v>0</v>
      </c>
      <c r="BL476" s="15" t="s">
        <v>247</v>
      </c>
      <c r="BM476" s="141" t="s">
        <v>782</v>
      </c>
    </row>
    <row r="477" spans="2:65" s="12" customFormat="1">
      <c r="B477" s="143"/>
      <c r="D477" s="144" t="s">
        <v>167</v>
      </c>
      <c r="E477" s="145" t="s">
        <v>1</v>
      </c>
      <c r="F477" s="146" t="s">
        <v>783</v>
      </c>
      <c r="H477" s="147">
        <v>31.92</v>
      </c>
      <c r="I477" s="148"/>
      <c r="L477" s="143"/>
      <c r="M477" s="149"/>
      <c r="T477" s="150"/>
      <c r="AT477" s="145" t="s">
        <v>167</v>
      </c>
      <c r="AU477" s="145" t="s">
        <v>90</v>
      </c>
      <c r="AV477" s="12" t="s">
        <v>90</v>
      </c>
      <c r="AW477" s="12" t="s">
        <v>34</v>
      </c>
      <c r="AX477" s="12" t="s">
        <v>80</v>
      </c>
      <c r="AY477" s="145" t="s">
        <v>158</v>
      </c>
    </row>
    <row r="478" spans="2:65" s="13" customFormat="1">
      <c r="B478" s="151"/>
      <c r="D478" s="144" t="s">
        <v>167</v>
      </c>
      <c r="E478" s="152" t="s">
        <v>1</v>
      </c>
      <c r="F478" s="153" t="s">
        <v>171</v>
      </c>
      <c r="H478" s="154">
        <v>31.92</v>
      </c>
      <c r="I478" s="155"/>
      <c r="L478" s="151"/>
      <c r="M478" s="156"/>
      <c r="T478" s="157"/>
      <c r="AT478" s="152" t="s">
        <v>167</v>
      </c>
      <c r="AU478" s="152" t="s">
        <v>90</v>
      </c>
      <c r="AV478" s="13" t="s">
        <v>165</v>
      </c>
      <c r="AW478" s="13" t="s">
        <v>34</v>
      </c>
      <c r="AX478" s="13" t="s">
        <v>88</v>
      </c>
      <c r="AY478" s="152" t="s">
        <v>158</v>
      </c>
    </row>
    <row r="479" spans="2:65" s="12" customFormat="1">
      <c r="B479" s="143"/>
      <c r="D479" s="144" t="s">
        <v>167</v>
      </c>
      <c r="F479" s="146" t="s">
        <v>778</v>
      </c>
      <c r="H479" s="147">
        <v>37.203000000000003</v>
      </c>
      <c r="I479" s="148"/>
      <c r="L479" s="143"/>
      <c r="M479" s="149"/>
      <c r="T479" s="150"/>
      <c r="AT479" s="145" t="s">
        <v>167</v>
      </c>
      <c r="AU479" s="145" t="s">
        <v>90</v>
      </c>
      <c r="AV479" s="12" t="s">
        <v>90</v>
      </c>
      <c r="AW479" s="12" t="s">
        <v>4</v>
      </c>
      <c r="AX479" s="12" t="s">
        <v>88</v>
      </c>
      <c r="AY479" s="145" t="s">
        <v>158</v>
      </c>
    </row>
    <row r="480" spans="2:65" s="1" customFormat="1" ht="37.9" customHeight="1">
      <c r="B480" s="30"/>
      <c r="C480" s="130" t="s">
        <v>784</v>
      </c>
      <c r="D480" s="130" t="s">
        <v>160</v>
      </c>
      <c r="E480" s="131" t="s">
        <v>785</v>
      </c>
      <c r="F480" s="132" t="s">
        <v>786</v>
      </c>
      <c r="G480" s="133" t="s">
        <v>207</v>
      </c>
      <c r="H480" s="134">
        <v>22.568000000000001</v>
      </c>
      <c r="I480" s="135"/>
      <c r="J480" s="136">
        <f>ROUND(I480*H480,2)</f>
        <v>0</v>
      </c>
      <c r="K480" s="132" t="s">
        <v>1</v>
      </c>
      <c r="L480" s="30"/>
      <c r="M480" s="137" t="s">
        <v>1</v>
      </c>
      <c r="N480" s="138" t="s">
        <v>45</v>
      </c>
      <c r="P480" s="139">
        <f>O480*H480</f>
        <v>0</v>
      </c>
      <c r="Q480" s="139">
        <v>4.0000000000000002E-4</v>
      </c>
      <c r="R480" s="139">
        <f>Q480*H480</f>
        <v>9.0272000000000008E-3</v>
      </c>
      <c r="S480" s="139">
        <v>0</v>
      </c>
      <c r="T480" s="140">
        <f>S480*H480</f>
        <v>0</v>
      </c>
      <c r="AR480" s="141" t="s">
        <v>247</v>
      </c>
      <c r="AT480" s="141" t="s">
        <v>160</v>
      </c>
      <c r="AU480" s="141" t="s">
        <v>90</v>
      </c>
      <c r="AY480" s="15" t="s">
        <v>158</v>
      </c>
      <c r="BE480" s="142">
        <f>IF(N480="základní",J480,0)</f>
        <v>0</v>
      </c>
      <c r="BF480" s="142">
        <f>IF(N480="snížená",J480,0)</f>
        <v>0</v>
      </c>
      <c r="BG480" s="142">
        <f>IF(N480="zákl. přenesená",J480,0)</f>
        <v>0</v>
      </c>
      <c r="BH480" s="142">
        <f>IF(N480="sníž. přenesená",J480,0)</f>
        <v>0</v>
      </c>
      <c r="BI480" s="142">
        <f>IF(N480="nulová",J480,0)</f>
        <v>0</v>
      </c>
      <c r="BJ480" s="15" t="s">
        <v>88</v>
      </c>
      <c r="BK480" s="142">
        <f>ROUND(I480*H480,2)</f>
        <v>0</v>
      </c>
      <c r="BL480" s="15" t="s">
        <v>247</v>
      </c>
      <c r="BM480" s="141" t="s">
        <v>787</v>
      </c>
    </row>
    <row r="481" spans="2:65" s="12" customFormat="1">
      <c r="B481" s="143"/>
      <c r="D481" s="144" t="s">
        <v>167</v>
      </c>
      <c r="E481" s="145" t="s">
        <v>1</v>
      </c>
      <c r="F481" s="146" t="s">
        <v>788</v>
      </c>
      <c r="H481" s="147">
        <v>22.568000000000001</v>
      </c>
      <c r="I481" s="148"/>
      <c r="L481" s="143"/>
      <c r="M481" s="149"/>
      <c r="T481" s="150"/>
      <c r="AT481" s="145" t="s">
        <v>167</v>
      </c>
      <c r="AU481" s="145" t="s">
        <v>90</v>
      </c>
      <c r="AV481" s="12" t="s">
        <v>90</v>
      </c>
      <c r="AW481" s="12" t="s">
        <v>34</v>
      </c>
      <c r="AX481" s="12" t="s">
        <v>80</v>
      </c>
      <c r="AY481" s="145" t="s">
        <v>158</v>
      </c>
    </row>
    <row r="482" spans="2:65" s="13" customFormat="1">
      <c r="B482" s="151"/>
      <c r="D482" s="144" t="s">
        <v>167</v>
      </c>
      <c r="E482" s="152" t="s">
        <v>1</v>
      </c>
      <c r="F482" s="153" t="s">
        <v>171</v>
      </c>
      <c r="H482" s="154">
        <v>22.568000000000001</v>
      </c>
      <c r="I482" s="155"/>
      <c r="L482" s="151"/>
      <c r="M482" s="156"/>
      <c r="T482" s="157"/>
      <c r="AT482" s="152" t="s">
        <v>167</v>
      </c>
      <c r="AU482" s="152" t="s">
        <v>90</v>
      </c>
      <c r="AV482" s="13" t="s">
        <v>165</v>
      </c>
      <c r="AW482" s="13" t="s">
        <v>34</v>
      </c>
      <c r="AX482" s="13" t="s">
        <v>88</v>
      </c>
      <c r="AY482" s="152" t="s">
        <v>158</v>
      </c>
    </row>
    <row r="483" spans="2:65" s="1" customFormat="1" ht="66.75" customHeight="1">
      <c r="B483" s="30"/>
      <c r="C483" s="158" t="s">
        <v>789</v>
      </c>
      <c r="D483" s="158" t="s">
        <v>328</v>
      </c>
      <c r="E483" s="159" t="s">
        <v>790</v>
      </c>
      <c r="F483" s="160" t="s">
        <v>791</v>
      </c>
      <c r="G483" s="161" t="s">
        <v>207</v>
      </c>
      <c r="H483" s="162">
        <v>11.284000000000001</v>
      </c>
      <c r="I483" s="163"/>
      <c r="J483" s="164">
        <f>ROUND(I483*H483,2)</f>
        <v>0</v>
      </c>
      <c r="K483" s="160" t="s">
        <v>1</v>
      </c>
      <c r="L483" s="165"/>
      <c r="M483" s="166" t="s">
        <v>1</v>
      </c>
      <c r="N483" s="167" t="s">
        <v>45</v>
      </c>
      <c r="P483" s="139">
        <f>O483*H483</f>
        <v>0</v>
      </c>
      <c r="Q483" s="139">
        <v>4.4000000000000003E-3</v>
      </c>
      <c r="R483" s="139">
        <f>Q483*H483</f>
        <v>4.9649600000000009E-2</v>
      </c>
      <c r="S483" s="139">
        <v>0</v>
      </c>
      <c r="T483" s="140">
        <f>S483*H483</f>
        <v>0</v>
      </c>
      <c r="AR483" s="141" t="s">
        <v>327</v>
      </c>
      <c r="AT483" s="141" t="s">
        <v>328</v>
      </c>
      <c r="AU483" s="141" t="s">
        <v>90</v>
      </c>
      <c r="AY483" s="15" t="s">
        <v>158</v>
      </c>
      <c r="BE483" s="142">
        <f>IF(N483="základní",J483,0)</f>
        <v>0</v>
      </c>
      <c r="BF483" s="142">
        <f>IF(N483="snížená",J483,0)</f>
        <v>0</v>
      </c>
      <c r="BG483" s="142">
        <f>IF(N483="zákl. přenesená",J483,0)</f>
        <v>0</v>
      </c>
      <c r="BH483" s="142">
        <f>IF(N483="sníž. přenesená",J483,0)</f>
        <v>0</v>
      </c>
      <c r="BI483" s="142">
        <f>IF(N483="nulová",J483,0)</f>
        <v>0</v>
      </c>
      <c r="BJ483" s="15" t="s">
        <v>88</v>
      </c>
      <c r="BK483" s="142">
        <f>ROUND(I483*H483,2)</f>
        <v>0</v>
      </c>
      <c r="BL483" s="15" t="s">
        <v>247</v>
      </c>
      <c r="BM483" s="141" t="s">
        <v>792</v>
      </c>
    </row>
    <row r="484" spans="2:65" s="12" customFormat="1">
      <c r="B484" s="143"/>
      <c r="D484" s="144" t="s">
        <v>167</v>
      </c>
      <c r="E484" s="145" t="s">
        <v>1</v>
      </c>
      <c r="F484" s="146" t="s">
        <v>793</v>
      </c>
      <c r="H484" s="147">
        <v>11.284000000000001</v>
      </c>
      <c r="I484" s="148"/>
      <c r="L484" s="143"/>
      <c r="M484" s="149"/>
      <c r="T484" s="150"/>
      <c r="AT484" s="145" t="s">
        <v>167</v>
      </c>
      <c r="AU484" s="145" t="s">
        <v>90</v>
      </c>
      <c r="AV484" s="12" t="s">
        <v>90</v>
      </c>
      <c r="AW484" s="12" t="s">
        <v>34</v>
      </c>
      <c r="AX484" s="12" t="s">
        <v>80</v>
      </c>
      <c r="AY484" s="145" t="s">
        <v>158</v>
      </c>
    </row>
    <row r="485" spans="2:65" s="13" customFormat="1">
      <c r="B485" s="151"/>
      <c r="D485" s="144" t="s">
        <v>167</v>
      </c>
      <c r="E485" s="152" t="s">
        <v>1</v>
      </c>
      <c r="F485" s="153" t="s">
        <v>171</v>
      </c>
      <c r="H485" s="154">
        <v>11.284000000000001</v>
      </c>
      <c r="I485" s="155"/>
      <c r="L485" s="151"/>
      <c r="M485" s="156"/>
      <c r="T485" s="157"/>
      <c r="AT485" s="152" t="s">
        <v>167</v>
      </c>
      <c r="AU485" s="152" t="s">
        <v>90</v>
      </c>
      <c r="AV485" s="13" t="s">
        <v>165</v>
      </c>
      <c r="AW485" s="13" t="s">
        <v>34</v>
      </c>
      <c r="AX485" s="13" t="s">
        <v>88</v>
      </c>
      <c r="AY485" s="152" t="s">
        <v>158</v>
      </c>
    </row>
    <row r="486" spans="2:65" s="1" customFormat="1" ht="66.75" customHeight="1">
      <c r="B486" s="30"/>
      <c r="C486" s="158" t="s">
        <v>794</v>
      </c>
      <c r="D486" s="158" t="s">
        <v>328</v>
      </c>
      <c r="E486" s="159" t="s">
        <v>795</v>
      </c>
      <c r="F486" s="160" t="s">
        <v>796</v>
      </c>
      <c r="G486" s="161" t="s">
        <v>207</v>
      </c>
      <c r="H486" s="162">
        <v>11.284000000000001</v>
      </c>
      <c r="I486" s="163"/>
      <c r="J486" s="164">
        <f>ROUND(I486*H486,2)</f>
        <v>0</v>
      </c>
      <c r="K486" s="160" t="s">
        <v>1</v>
      </c>
      <c r="L486" s="165"/>
      <c r="M486" s="166" t="s">
        <v>1</v>
      </c>
      <c r="N486" s="167" t="s">
        <v>45</v>
      </c>
      <c r="P486" s="139">
        <f>O486*H486</f>
        <v>0</v>
      </c>
      <c r="Q486" s="139">
        <v>5.3E-3</v>
      </c>
      <c r="R486" s="139">
        <f>Q486*H486</f>
        <v>5.9805200000000003E-2</v>
      </c>
      <c r="S486" s="139">
        <v>0</v>
      </c>
      <c r="T486" s="140">
        <f>S486*H486</f>
        <v>0</v>
      </c>
      <c r="AR486" s="141" t="s">
        <v>327</v>
      </c>
      <c r="AT486" s="141" t="s">
        <v>328</v>
      </c>
      <c r="AU486" s="141" t="s">
        <v>90</v>
      </c>
      <c r="AY486" s="15" t="s">
        <v>158</v>
      </c>
      <c r="BE486" s="142">
        <f>IF(N486="základní",J486,0)</f>
        <v>0</v>
      </c>
      <c r="BF486" s="142">
        <f>IF(N486="snížená",J486,0)</f>
        <v>0</v>
      </c>
      <c r="BG486" s="142">
        <f>IF(N486="zákl. přenesená",J486,0)</f>
        <v>0</v>
      </c>
      <c r="BH486" s="142">
        <f>IF(N486="sníž. přenesená",J486,0)</f>
        <v>0</v>
      </c>
      <c r="BI486" s="142">
        <f>IF(N486="nulová",J486,0)</f>
        <v>0</v>
      </c>
      <c r="BJ486" s="15" t="s">
        <v>88</v>
      </c>
      <c r="BK486" s="142">
        <f>ROUND(I486*H486,2)</f>
        <v>0</v>
      </c>
      <c r="BL486" s="15" t="s">
        <v>247</v>
      </c>
      <c r="BM486" s="141" t="s">
        <v>797</v>
      </c>
    </row>
    <row r="487" spans="2:65" s="12" customFormat="1">
      <c r="B487" s="143"/>
      <c r="D487" s="144" t="s">
        <v>167</v>
      </c>
      <c r="E487" s="145" t="s">
        <v>1</v>
      </c>
      <c r="F487" s="146" t="s">
        <v>798</v>
      </c>
      <c r="H487" s="147">
        <v>11.284000000000001</v>
      </c>
      <c r="I487" s="148"/>
      <c r="L487" s="143"/>
      <c r="M487" s="149"/>
      <c r="T487" s="150"/>
      <c r="AT487" s="145" t="s">
        <v>167</v>
      </c>
      <c r="AU487" s="145" t="s">
        <v>90</v>
      </c>
      <c r="AV487" s="12" t="s">
        <v>90</v>
      </c>
      <c r="AW487" s="12" t="s">
        <v>34</v>
      </c>
      <c r="AX487" s="12" t="s">
        <v>80</v>
      </c>
      <c r="AY487" s="145" t="s">
        <v>158</v>
      </c>
    </row>
    <row r="488" spans="2:65" s="13" customFormat="1">
      <c r="B488" s="151"/>
      <c r="D488" s="144" t="s">
        <v>167</v>
      </c>
      <c r="E488" s="152" t="s">
        <v>1</v>
      </c>
      <c r="F488" s="153" t="s">
        <v>171</v>
      </c>
      <c r="H488" s="154">
        <v>11.284000000000001</v>
      </c>
      <c r="I488" s="155"/>
      <c r="L488" s="151"/>
      <c r="M488" s="156"/>
      <c r="T488" s="157"/>
      <c r="AT488" s="152" t="s">
        <v>167</v>
      </c>
      <c r="AU488" s="152" t="s">
        <v>90</v>
      </c>
      <c r="AV488" s="13" t="s">
        <v>165</v>
      </c>
      <c r="AW488" s="13" t="s">
        <v>34</v>
      </c>
      <c r="AX488" s="13" t="s">
        <v>88</v>
      </c>
      <c r="AY488" s="152" t="s">
        <v>158</v>
      </c>
    </row>
    <row r="489" spans="2:65" s="1" customFormat="1" ht="16.5" customHeight="1">
      <c r="B489" s="30"/>
      <c r="C489" s="130" t="s">
        <v>799</v>
      </c>
      <c r="D489" s="130" t="s">
        <v>160</v>
      </c>
      <c r="E489" s="131" t="s">
        <v>800</v>
      </c>
      <c r="F489" s="132" t="s">
        <v>801</v>
      </c>
      <c r="G489" s="133" t="s">
        <v>207</v>
      </c>
      <c r="H489" s="134">
        <v>75.123999999999995</v>
      </c>
      <c r="I489" s="135"/>
      <c r="J489" s="136">
        <f>ROUND(I489*H489,2)</f>
        <v>0</v>
      </c>
      <c r="K489" s="132" t="s">
        <v>164</v>
      </c>
      <c r="L489" s="30"/>
      <c r="M489" s="137" t="s">
        <v>1</v>
      </c>
      <c r="N489" s="138" t="s">
        <v>45</v>
      </c>
      <c r="P489" s="139">
        <f>O489*H489</f>
        <v>0</v>
      </c>
      <c r="Q489" s="139">
        <v>0</v>
      </c>
      <c r="R489" s="139">
        <f>Q489*H489</f>
        <v>0</v>
      </c>
      <c r="S489" s="139">
        <v>0</v>
      </c>
      <c r="T489" s="140">
        <f>S489*H489</f>
        <v>0</v>
      </c>
      <c r="AR489" s="141" t="s">
        <v>247</v>
      </c>
      <c r="AT489" s="141" t="s">
        <v>160</v>
      </c>
      <c r="AU489" s="141" t="s">
        <v>90</v>
      </c>
      <c r="AY489" s="15" t="s">
        <v>158</v>
      </c>
      <c r="BE489" s="142">
        <f>IF(N489="základní",J489,0)</f>
        <v>0</v>
      </c>
      <c r="BF489" s="142">
        <f>IF(N489="snížená",J489,0)</f>
        <v>0</v>
      </c>
      <c r="BG489" s="142">
        <f>IF(N489="zákl. přenesená",J489,0)</f>
        <v>0</v>
      </c>
      <c r="BH489" s="142">
        <f>IF(N489="sníž. přenesená",J489,0)</f>
        <v>0</v>
      </c>
      <c r="BI489" s="142">
        <f>IF(N489="nulová",J489,0)</f>
        <v>0</v>
      </c>
      <c r="BJ489" s="15" t="s">
        <v>88</v>
      </c>
      <c r="BK489" s="142">
        <f>ROUND(I489*H489,2)</f>
        <v>0</v>
      </c>
      <c r="BL489" s="15" t="s">
        <v>247</v>
      </c>
      <c r="BM489" s="141" t="s">
        <v>802</v>
      </c>
    </row>
    <row r="490" spans="2:65" s="12" customFormat="1">
      <c r="B490" s="143"/>
      <c r="D490" s="144" t="s">
        <v>167</v>
      </c>
      <c r="E490" s="145" t="s">
        <v>1</v>
      </c>
      <c r="F490" s="146" t="s">
        <v>772</v>
      </c>
      <c r="H490" s="147">
        <v>63.84</v>
      </c>
      <c r="I490" s="148"/>
      <c r="L490" s="143"/>
      <c r="M490" s="149"/>
      <c r="T490" s="150"/>
      <c r="AT490" s="145" t="s">
        <v>167</v>
      </c>
      <c r="AU490" s="145" t="s">
        <v>90</v>
      </c>
      <c r="AV490" s="12" t="s">
        <v>90</v>
      </c>
      <c r="AW490" s="12" t="s">
        <v>34</v>
      </c>
      <c r="AX490" s="12" t="s">
        <v>80</v>
      </c>
      <c r="AY490" s="145" t="s">
        <v>158</v>
      </c>
    </row>
    <row r="491" spans="2:65" s="12" customFormat="1">
      <c r="B491" s="143"/>
      <c r="D491" s="144" t="s">
        <v>167</v>
      </c>
      <c r="E491" s="145" t="s">
        <v>1</v>
      </c>
      <c r="F491" s="146" t="s">
        <v>793</v>
      </c>
      <c r="H491" s="147">
        <v>11.284000000000001</v>
      </c>
      <c r="I491" s="148"/>
      <c r="L491" s="143"/>
      <c r="M491" s="149"/>
      <c r="T491" s="150"/>
      <c r="AT491" s="145" t="s">
        <v>167</v>
      </c>
      <c r="AU491" s="145" t="s">
        <v>90</v>
      </c>
      <c r="AV491" s="12" t="s">
        <v>90</v>
      </c>
      <c r="AW491" s="12" t="s">
        <v>34</v>
      </c>
      <c r="AX491" s="12" t="s">
        <v>80</v>
      </c>
      <c r="AY491" s="145" t="s">
        <v>158</v>
      </c>
    </row>
    <row r="492" spans="2:65" s="13" customFormat="1">
      <c r="B492" s="151"/>
      <c r="D492" s="144" t="s">
        <v>167</v>
      </c>
      <c r="E492" s="152" t="s">
        <v>1</v>
      </c>
      <c r="F492" s="153" t="s">
        <v>171</v>
      </c>
      <c r="H492" s="154">
        <v>75.123999999999995</v>
      </c>
      <c r="I492" s="155"/>
      <c r="L492" s="151"/>
      <c r="M492" s="156"/>
      <c r="T492" s="157"/>
      <c r="AT492" s="152" t="s">
        <v>167</v>
      </c>
      <c r="AU492" s="152" t="s">
        <v>90</v>
      </c>
      <c r="AV492" s="13" t="s">
        <v>165</v>
      </c>
      <c r="AW492" s="13" t="s">
        <v>34</v>
      </c>
      <c r="AX492" s="13" t="s">
        <v>88</v>
      </c>
      <c r="AY492" s="152" t="s">
        <v>158</v>
      </c>
    </row>
    <row r="493" spans="2:65" s="1" customFormat="1" ht="21.75" customHeight="1">
      <c r="B493" s="30"/>
      <c r="C493" s="158" t="s">
        <v>803</v>
      </c>
      <c r="D493" s="158" t="s">
        <v>328</v>
      </c>
      <c r="E493" s="159" t="s">
        <v>804</v>
      </c>
      <c r="F493" s="160" t="s">
        <v>805</v>
      </c>
      <c r="G493" s="161" t="s">
        <v>806</v>
      </c>
      <c r="H493" s="162">
        <v>9.0709999999999997</v>
      </c>
      <c r="I493" s="163"/>
      <c r="J493" s="164">
        <f>ROUND(I493*H493,2)</f>
        <v>0</v>
      </c>
      <c r="K493" s="160" t="s">
        <v>164</v>
      </c>
      <c r="L493" s="165"/>
      <c r="M493" s="166" t="s">
        <v>1</v>
      </c>
      <c r="N493" s="167" t="s">
        <v>45</v>
      </c>
      <c r="P493" s="139">
        <f>O493*H493</f>
        <v>0</v>
      </c>
      <c r="Q493" s="139">
        <v>1E-3</v>
      </c>
      <c r="R493" s="139">
        <f>Q493*H493</f>
        <v>9.0709999999999992E-3</v>
      </c>
      <c r="S493" s="139">
        <v>0</v>
      </c>
      <c r="T493" s="140">
        <f>S493*H493</f>
        <v>0</v>
      </c>
      <c r="AR493" s="141" t="s">
        <v>327</v>
      </c>
      <c r="AT493" s="141" t="s">
        <v>328</v>
      </c>
      <c r="AU493" s="141" t="s">
        <v>90</v>
      </c>
      <c r="AY493" s="15" t="s">
        <v>158</v>
      </c>
      <c r="BE493" s="142">
        <f>IF(N493="základní",J493,0)</f>
        <v>0</v>
      </c>
      <c r="BF493" s="142">
        <f>IF(N493="snížená",J493,0)</f>
        <v>0</v>
      </c>
      <c r="BG493" s="142">
        <f>IF(N493="zákl. přenesená",J493,0)</f>
        <v>0</v>
      </c>
      <c r="BH493" s="142">
        <f>IF(N493="sníž. přenesená",J493,0)</f>
        <v>0</v>
      </c>
      <c r="BI493" s="142">
        <f>IF(N493="nulová",J493,0)</f>
        <v>0</v>
      </c>
      <c r="BJ493" s="15" t="s">
        <v>88</v>
      </c>
      <c r="BK493" s="142">
        <f>ROUND(I493*H493,2)</f>
        <v>0</v>
      </c>
      <c r="BL493" s="15" t="s">
        <v>247</v>
      </c>
      <c r="BM493" s="141" t="s">
        <v>807</v>
      </c>
    </row>
    <row r="494" spans="2:65" s="12" customFormat="1">
      <c r="B494" s="143"/>
      <c r="D494" s="144" t="s">
        <v>167</v>
      </c>
      <c r="F494" s="146" t="s">
        <v>808</v>
      </c>
      <c r="H494" s="147">
        <v>9.0709999999999997</v>
      </c>
      <c r="I494" s="148"/>
      <c r="L494" s="143"/>
      <c r="M494" s="149"/>
      <c r="T494" s="150"/>
      <c r="AT494" s="145" t="s">
        <v>167</v>
      </c>
      <c r="AU494" s="145" t="s">
        <v>90</v>
      </c>
      <c r="AV494" s="12" t="s">
        <v>90</v>
      </c>
      <c r="AW494" s="12" t="s">
        <v>4</v>
      </c>
      <c r="AX494" s="12" t="s">
        <v>88</v>
      </c>
      <c r="AY494" s="145" t="s">
        <v>158</v>
      </c>
    </row>
    <row r="495" spans="2:65" s="1" customFormat="1" ht="33" customHeight="1">
      <c r="B495" s="30"/>
      <c r="C495" s="130" t="s">
        <v>809</v>
      </c>
      <c r="D495" s="130" t="s">
        <v>160</v>
      </c>
      <c r="E495" s="131" t="s">
        <v>810</v>
      </c>
      <c r="F495" s="132" t="s">
        <v>811</v>
      </c>
      <c r="G495" s="133" t="s">
        <v>239</v>
      </c>
      <c r="H495" s="134">
        <v>0.51400000000000001</v>
      </c>
      <c r="I495" s="135"/>
      <c r="J495" s="136">
        <f>ROUND(I495*H495,2)</f>
        <v>0</v>
      </c>
      <c r="K495" s="132" t="s">
        <v>164</v>
      </c>
      <c r="L495" s="30"/>
      <c r="M495" s="137" t="s">
        <v>1</v>
      </c>
      <c r="N495" s="138" t="s">
        <v>45</v>
      </c>
      <c r="P495" s="139">
        <f>O495*H495</f>
        <v>0</v>
      </c>
      <c r="Q495" s="139">
        <v>0</v>
      </c>
      <c r="R495" s="139">
        <f>Q495*H495</f>
        <v>0</v>
      </c>
      <c r="S495" s="139">
        <v>0</v>
      </c>
      <c r="T495" s="140">
        <f>S495*H495</f>
        <v>0</v>
      </c>
      <c r="AR495" s="141" t="s">
        <v>247</v>
      </c>
      <c r="AT495" s="141" t="s">
        <v>160</v>
      </c>
      <c r="AU495" s="141" t="s">
        <v>90</v>
      </c>
      <c r="AY495" s="15" t="s">
        <v>158</v>
      </c>
      <c r="BE495" s="142">
        <f>IF(N495="základní",J495,0)</f>
        <v>0</v>
      </c>
      <c r="BF495" s="142">
        <f>IF(N495="snížená",J495,0)</f>
        <v>0</v>
      </c>
      <c r="BG495" s="142">
        <f>IF(N495="zákl. přenesená",J495,0)</f>
        <v>0</v>
      </c>
      <c r="BH495" s="142">
        <f>IF(N495="sníž. přenesená",J495,0)</f>
        <v>0</v>
      </c>
      <c r="BI495" s="142">
        <f>IF(N495="nulová",J495,0)</f>
        <v>0</v>
      </c>
      <c r="BJ495" s="15" t="s">
        <v>88</v>
      </c>
      <c r="BK495" s="142">
        <f>ROUND(I495*H495,2)</f>
        <v>0</v>
      </c>
      <c r="BL495" s="15" t="s">
        <v>247</v>
      </c>
      <c r="BM495" s="141" t="s">
        <v>812</v>
      </c>
    </row>
    <row r="496" spans="2:65" s="11" customFormat="1" ht="22.9" customHeight="1">
      <c r="B496" s="118"/>
      <c r="D496" s="119" t="s">
        <v>79</v>
      </c>
      <c r="E496" s="128" t="s">
        <v>813</v>
      </c>
      <c r="F496" s="128" t="s">
        <v>814</v>
      </c>
      <c r="I496" s="121"/>
      <c r="J496" s="129">
        <f>BK496</f>
        <v>0</v>
      </c>
      <c r="L496" s="118"/>
      <c r="M496" s="123"/>
      <c r="P496" s="124">
        <f>SUM(P497:P508)</f>
        <v>0</v>
      </c>
      <c r="R496" s="124">
        <f>SUM(R497:R508)</f>
        <v>0.16682358999999999</v>
      </c>
      <c r="T496" s="125">
        <f>SUM(T497:T508)</f>
        <v>0</v>
      </c>
      <c r="AR496" s="119" t="s">
        <v>90</v>
      </c>
      <c r="AT496" s="126" t="s">
        <v>79</v>
      </c>
      <c r="AU496" s="126" t="s">
        <v>88</v>
      </c>
      <c r="AY496" s="119" t="s">
        <v>158</v>
      </c>
      <c r="BK496" s="127">
        <f>SUM(BK497:BK508)</f>
        <v>0</v>
      </c>
    </row>
    <row r="497" spans="2:65" s="1" customFormat="1" ht="37.9" customHeight="1">
      <c r="B497" s="30"/>
      <c r="C497" s="130" t="s">
        <v>815</v>
      </c>
      <c r="D497" s="130" t="s">
        <v>160</v>
      </c>
      <c r="E497" s="131" t="s">
        <v>816</v>
      </c>
      <c r="F497" s="132" t="s">
        <v>817</v>
      </c>
      <c r="G497" s="133" t="s">
        <v>207</v>
      </c>
      <c r="H497" s="134">
        <v>48.66</v>
      </c>
      <c r="I497" s="135"/>
      <c r="J497" s="136">
        <f>ROUND(I497*H497,2)</f>
        <v>0</v>
      </c>
      <c r="K497" s="132" t="s">
        <v>1</v>
      </c>
      <c r="L497" s="30"/>
      <c r="M497" s="137" t="s">
        <v>1</v>
      </c>
      <c r="N497" s="138" t="s">
        <v>45</v>
      </c>
      <c r="P497" s="139">
        <f>O497*H497</f>
        <v>0</v>
      </c>
      <c r="Q497" s="139">
        <v>1.2999999999999999E-4</v>
      </c>
      <c r="R497" s="139">
        <f>Q497*H497</f>
        <v>6.3257999999999986E-3</v>
      </c>
      <c r="S497" s="139">
        <v>0</v>
      </c>
      <c r="T497" s="140">
        <f>S497*H497</f>
        <v>0</v>
      </c>
      <c r="AR497" s="141" t="s">
        <v>247</v>
      </c>
      <c r="AT497" s="141" t="s">
        <v>160</v>
      </c>
      <c r="AU497" s="141" t="s">
        <v>90</v>
      </c>
      <c r="AY497" s="15" t="s">
        <v>158</v>
      </c>
      <c r="BE497" s="142">
        <f>IF(N497="základní",J497,0)</f>
        <v>0</v>
      </c>
      <c r="BF497" s="142">
        <f>IF(N497="snížená",J497,0)</f>
        <v>0</v>
      </c>
      <c r="BG497" s="142">
        <f>IF(N497="zákl. přenesená",J497,0)</f>
        <v>0</v>
      </c>
      <c r="BH497" s="142">
        <f>IF(N497="sníž. přenesená",J497,0)</f>
        <v>0</v>
      </c>
      <c r="BI497" s="142">
        <f>IF(N497="nulová",J497,0)</f>
        <v>0</v>
      </c>
      <c r="BJ497" s="15" t="s">
        <v>88</v>
      </c>
      <c r="BK497" s="142">
        <f>ROUND(I497*H497,2)</f>
        <v>0</v>
      </c>
      <c r="BL497" s="15" t="s">
        <v>247</v>
      </c>
      <c r="BM497" s="141" t="s">
        <v>818</v>
      </c>
    </row>
    <row r="498" spans="2:65" s="12" customFormat="1">
      <c r="B498" s="143"/>
      <c r="D498" s="144" t="s">
        <v>167</v>
      </c>
      <c r="E498" s="145" t="s">
        <v>1</v>
      </c>
      <c r="F498" s="146" t="s">
        <v>819</v>
      </c>
      <c r="H498" s="147">
        <v>8.36</v>
      </c>
      <c r="I498" s="148"/>
      <c r="L498" s="143"/>
      <c r="M498" s="149"/>
      <c r="T498" s="150"/>
      <c r="AT498" s="145" t="s">
        <v>167</v>
      </c>
      <c r="AU498" s="145" t="s">
        <v>90</v>
      </c>
      <c r="AV498" s="12" t="s">
        <v>90</v>
      </c>
      <c r="AW498" s="12" t="s">
        <v>34</v>
      </c>
      <c r="AX498" s="12" t="s">
        <v>80</v>
      </c>
      <c r="AY498" s="145" t="s">
        <v>158</v>
      </c>
    </row>
    <row r="499" spans="2:65" s="12" customFormat="1">
      <c r="B499" s="143"/>
      <c r="D499" s="144" t="s">
        <v>167</v>
      </c>
      <c r="E499" s="145" t="s">
        <v>1</v>
      </c>
      <c r="F499" s="146" t="s">
        <v>820</v>
      </c>
      <c r="H499" s="147">
        <v>40.299999999999997</v>
      </c>
      <c r="I499" s="148"/>
      <c r="L499" s="143"/>
      <c r="M499" s="149"/>
      <c r="T499" s="150"/>
      <c r="AT499" s="145" t="s">
        <v>167</v>
      </c>
      <c r="AU499" s="145" t="s">
        <v>90</v>
      </c>
      <c r="AV499" s="12" t="s">
        <v>90</v>
      </c>
      <c r="AW499" s="12" t="s">
        <v>34</v>
      </c>
      <c r="AX499" s="12" t="s">
        <v>80</v>
      </c>
      <c r="AY499" s="145" t="s">
        <v>158</v>
      </c>
    </row>
    <row r="500" spans="2:65" s="13" customFormat="1">
      <c r="B500" s="151"/>
      <c r="D500" s="144" t="s">
        <v>167</v>
      </c>
      <c r="E500" s="152" t="s">
        <v>1</v>
      </c>
      <c r="F500" s="153" t="s">
        <v>171</v>
      </c>
      <c r="H500" s="154">
        <v>48.66</v>
      </c>
      <c r="I500" s="155"/>
      <c r="L500" s="151"/>
      <c r="M500" s="156"/>
      <c r="T500" s="157"/>
      <c r="AT500" s="152" t="s">
        <v>167</v>
      </c>
      <c r="AU500" s="152" t="s">
        <v>90</v>
      </c>
      <c r="AV500" s="13" t="s">
        <v>165</v>
      </c>
      <c r="AW500" s="13" t="s">
        <v>34</v>
      </c>
      <c r="AX500" s="13" t="s">
        <v>88</v>
      </c>
      <c r="AY500" s="152" t="s">
        <v>158</v>
      </c>
    </row>
    <row r="501" spans="2:65" s="1" customFormat="1" ht="24.2" customHeight="1">
      <c r="B501" s="30"/>
      <c r="C501" s="158" t="s">
        <v>821</v>
      </c>
      <c r="D501" s="158" t="s">
        <v>328</v>
      </c>
      <c r="E501" s="159" t="s">
        <v>822</v>
      </c>
      <c r="F501" s="160" t="s">
        <v>823</v>
      </c>
      <c r="G501" s="161" t="s">
        <v>207</v>
      </c>
      <c r="H501" s="162">
        <v>56.713000000000001</v>
      </c>
      <c r="I501" s="163"/>
      <c r="J501" s="164">
        <f>ROUND(I501*H501,2)</f>
        <v>0</v>
      </c>
      <c r="K501" s="160" t="s">
        <v>164</v>
      </c>
      <c r="L501" s="165"/>
      <c r="M501" s="166" t="s">
        <v>1</v>
      </c>
      <c r="N501" s="167" t="s">
        <v>45</v>
      </c>
      <c r="P501" s="139">
        <f>O501*H501</f>
        <v>0</v>
      </c>
      <c r="Q501" s="139">
        <v>2.5000000000000001E-3</v>
      </c>
      <c r="R501" s="139">
        <f>Q501*H501</f>
        <v>0.14178250000000001</v>
      </c>
      <c r="S501" s="139">
        <v>0</v>
      </c>
      <c r="T501" s="140">
        <f>S501*H501</f>
        <v>0</v>
      </c>
      <c r="AR501" s="141" t="s">
        <v>327</v>
      </c>
      <c r="AT501" s="141" t="s">
        <v>328</v>
      </c>
      <c r="AU501" s="141" t="s">
        <v>90</v>
      </c>
      <c r="AY501" s="15" t="s">
        <v>158</v>
      </c>
      <c r="BE501" s="142">
        <f>IF(N501="základní",J501,0)</f>
        <v>0</v>
      </c>
      <c r="BF501" s="142">
        <f>IF(N501="snížená",J501,0)</f>
        <v>0</v>
      </c>
      <c r="BG501" s="142">
        <f>IF(N501="zákl. přenesená",J501,0)</f>
        <v>0</v>
      </c>
      <c r="BH501" s="142">
        <f>IF(N501="sníž. přenesená",J501,0)</f>
        <v>0</v>
      </c>
      <c r="BI501" s="142">
        <f>IF(N501="nulová",J501,0)</f>
        <v>0</v>
      </c>
      <c r="BJ501" s="15" t="s">
        <v>88</v>
      </c>
      <c r="BK501" s="142">
        <f>ROUND(I501*H501,2)</f>
        <v>0</v>
      </c>
      <c r="BL501" s="15" t="s">
        <v>247</v>
      </c>
      <c r="BM501" s="141" t="s">
        <v>824</v>
      </c>
    </row>
    <row r="502" spans="2:65" s="12" customFormat="1">
      <c r="B502" s="143"/>
      <c r="D502" s="144" t="s">
        <v>167</v>
      </c>
      <c r="F502" s="146" t="s">
        <v>825</v>
      </c>
      <c r="H502" s="147">
        <v>56.713000000000001</v>
      </c>
      <c r="I502" s="148"/>
      <c r="L502" s="143"/>
      <c r="M502" s="149"/>
      <c r="T502" s="150"/>
      <c r="AT502" s="145" t="s">
        <v>167</v>
      </c>
      <c r="AU502" s="145" t="s">
        <v>90</v>
      </c>
      <c r="AV502" s="12" t="s">
        <v>90</v>
      </c>
      <c r="AW502" s="12" t="s">
        <v>4</v>
      </c>
      <c r="AX502" s="12" t="s">
        <v>88</v>
      </c>
      <c r="AY502" s="145" t="s">
        <v>158</v>
      </c>
    </row>
    <row r="503" spans="2:65" s="1" customFormat="1" ht="16.5" customHeight="1">
      <c r="B503" s="30"/>
      <c r="C503" s="130" t="s">
        <v>826</v>
      </c>
      <c r="D503" s="130" t="s">
        <v>160</v>
      </c>
      <c r="E503" s="131" t="s">
        <v>827</v>
      </c>
      <c r="F503" s="132" t="s">
        <v>828</v>
      </c>
      <c r="G503" s="133" t="s">
        <v>207</v>
      </c>
      <c r="H503" s="134">
        <v>56.713000000000001</v>
      </c>
      <c r="I503" s="135"/>
      <c r="J503" s="136">
        <f>ROUND(I503*H503,2)</f>
        <v>0</v>
      </c>
      <c r="K503" s="132" t="s">
        <v>164</v>
      </c>
      <c r="L503" s="30"/>
      <c r="M503" s="137" t="s">
        <v>1</v>
      </c>
      <c r="N503" s="138" t="s">
        <v>45</v>
      </c>
      <c r="P503" s="139">
        <f>O503*H503</f>
        <v>0</v>
      </c>
      <c r="Q503" s="139">
        <v>3.3E-4</v>
      </c>
      <c r="R503" s="139">
        <f>Q503*H503</f>
        <v>1.8715289999999999E-2</v>
      </c>
      <c r="S503" s="139">
        <v>0</v>
      </c>
      <c r="T503" s="140">
        <f>S503*H503</f>
        <v>0</v>
      </c>
      <c r="AR503" s="141" t="s">
        <v>165</v>
      </c>
      <c r="AT503" s="141" t="s">
        <v>160</v>
      </c>
      <c r="AU503" s="141" t="s">
        <v>90</v>
      </c>
      <c r="AY503" s="15" t="s">
        <v>158</v>
      </c>
      <c r="BE503" s="142">
        <f>IF(N503="základní",J503,0)</f>
        <v>0</v>
      </c>
      <c r="BF503" s="142">
        <f>IF(N503="snížená",J503,0)</f>
        <v>0</v>
      </c>
      <c r="BG503" s="142">
        <f>IF(N503="zákl. přenesená",J503,0)</f>
        <v>0</v>
      </c>
      <c r="BH503" s="142">
        <f>IF(N503="sníž. přenesená",J503,0)</f>
        <v>0</v>
      </c>
      <c r="BI503" s="142">
        <f>IF(N503="nulová",J503,0)</f>
        <v>0</v>
      </c>
      <c r="BJ503" s="15" t="s">
        <v>88</v>
      </c>
      <c r="BK503" s="142">
        <f>ROUND(I503*H503,2)</f>
        <v>0</v>
      </c>
      <c r="BL503" s="15" t="s">
        <v>165</v>
      </c>
      <c r="BM503" s="141" t="s">
        <v>829</v>
      </c>
    </row>
    <row r="504" spans="2:65" s="12" customFormat="1">
      <c r="B504" s="143"/>
      <c r="D504" s="144" t="s">
        <v>167</v>
      </c>
      <c r="E504" s="145" t="s">
        <v>1</v>
      </c>
      <c r="F504" s="146" t="s">
        <v>819</v>
      </c>
      <c r="H504" s="147">
        <v>8.36</v>
      </c>
      <c r="I504" s="148"/>
      <c r="L504" s="143"/>
      <c r="M504" s="149"/>
      <c r="T504" s="150"/>
      <c r="AT504" s="145" t="s">
        <v>167</v>
      </c>
      <c r="AU504" s="145" t="s">
        <v>90</v>
      </c>
      <c r="AV504" s="12" t="s">
        <v>90</v>
      </c>
      <c r="AW504" s="12" t="s">
        <v>34</v>
      </c>
      <c r="AX504" s="12" t="s">
        <v>80</v>
      </c>
      <c r="AY504" s="145" t="s">
        <v>158</v>
      </c>
    </row>
    <row r="505" spans="2:65" s="12" customFormat="1">
      <c r="B505" s="143"/>
      <c r="D505" s="144" t="s">
        <v>167</v>
      </c>
      <c r="E505" s="145" t="s">
        <v>1</v>
      </c>
      <c r="F505" s="146" t="s">
        <v>820</v>
      </c>
      <c r="H505" s="147">
        <v>40.299999999999997</v>
      </c>
      <c r="I505" s="148"/>
      <c r="L505" s="143"/>
      <c r="M505" s="149"/>
      <c r="T505" s="150"/>
      <c r="AT505" s="145" t="s">
        <v>167</v>
      </c>
      <c r="AU505" s="145" t="s">
        <v>90</v>
      </c>
      <c r="AV505" s="12" t="s">
        <v>90</v>
      </c>
      <c r="AW505" s="12" t="s">
        <v>34</v>
      </c>
      <c r="AX505" s="12" t="s">
        <v>80</v>
      </c>
      <c r="AY505" s="145" t="s">
        <v>158</v>
      </c>
    </row>
    <row r="506" spans="2:65" s="13" customFormat="1">
      <c r="B506" s="151"/>
      <c r="D506" s="144" t="s">
        <v>167</v>
      </c>
      <c r="E506" s="152" t="s">
        <v>1</v>
      </c>
      <c r="F506" s="153" t="s">
        <v>171</v>
      </c>
      <c r="H506" s="154">
        <v>48.66</v>
      </c>
      <c r="I506" s="155"/>
      <c r="L506" s="151"/>
      <c r="M506" s="156"/>
      <c r="T506" s="157"/>
      <c r="AT506" s="152" t="s">
        <v>167</v>
      </c>
      <c r="AU506" s="152" t="s">
        <v>90</v>
      </c>
      <c r="AV506" s="13" t="s">
        <v>165</v>
      </c>
      <c r="AW506" s="13" t="s">
        <v>34</v>
      </c>
      <c r="AX506" s="13" t="s">
        <v>88</v>
      </c>
      <c r="AY506" s="152" t="s">
        <v>158</v>
      </c>
    </row>
    <row r="507" spans="2:65" s="12" customFormat="1">
      <c r="B507" s="143"/>
      <c r="D507" s="144" t="s">
        <v>167</v>
      </c>
      <c r="F507" s="146" t="s">
        <v>825</v>
      </c>
      <c r="H507" s="147">
        <v>56.713000000000001</v>
      </c>
      <c r="I507" s="148"/>
      <c r="L507" s="143"/>
      <c r="M507" s="149"/>
      <c r="T507" s="150"/>
      <c r="AT507" s="145" t="s">
        <v>167</v>
      </c>
      <c r="AU507" s="145" t="s">
        <v>90</v>
      </c>
      <c r="AV507" s="12" t="s">
        <v>90</v>
      </c>
      <c r="AW507" s="12" t="s">
        <v>4</v>
      </c>
      <c r="AX507" s="12" t="s">
        <v>88</v>
      </c>
      <c r="AY507" s="145" t="s">
        <v>158</v>
      </c>
    </row>
    <row r="508" spans="2:65" s="1" customFormat="1" ht="24.2" customHeight="1">
      <c r="B508" s="30"/>
      <c r="C508" s="130" t="s">
        <v>830</v>
      </c>
      <c r="D508" s="130" t="s">
        <v>160</v>
      </c>
      <c r="E508" s="131" t="s">
        <v>831</v>
      </c>
      <c r="F508" s="132" t="s">
        <v>832</v>
      </c>
      <c r="G508" s="133" t="s">
        <v>239</v>
      </c>
      <c r="H508" s="134">
        <v>0.14799999999999999</v>
      </c>
      <c r="I508" s="135"/>
      <c r="J508" s="136">
        <f>ROUND(I508*H508,2)</f>
        <v>0</v>
      </c>
      <c r="K508" s="132" t="s">
        <v>164</v>
      </c>
      <c r="L508" s="30"/>
      <c r="M508" s="137" t="s">
        <v>1</v>
      </c>
      <c r="N508" s="138" t="s">
        <v>45</v>
      </c>
      <c r="P508" s="139">
        <f>O508*H508</f>
        <v>0</v>
      </c>
      <c r="Q508" s="139">
        <v>0</v>
      </c>
      <c r="R508" s="139">
        <f>Q508*H508</f>
        <v>0</v>
      </c>
      <c r="S508" s="139">
        <v>0</v>
      </c>
      <c r="T508" s="140">
        <f>S508*H508</f>
        <v>0</v>
      </c>
      <c r="AR508" s="141" t="s">
        <v>247</v>
      </c>
      <c r="AT508" s="141" t="s">
        <v>160</v>
      </c>
      <c r="AU508" s="141" t="s">
        <v>90</v>
      </c>
      <c r="AY508" s="15" t="s">
        <v>158</v>
      </c>
      <c r="BE508" s="142">
        <f>IF(N508="základní",J508,0)</f>
        <v>0</v>
      </c>
      <c r="BF508" s="142">
        <f>IF(N508="snížená",J508,0)</f>
        <v>0</v>
      </c>
      <c r="BG508" s="142">
        <f>IF(N508="zákl. přenesená",J508,0)</f>
        <v>0</v>
      </c>
      <c r="BH508" s="142">
        <f>IF(N508="sníž. přenesená",J508,0)</f>
        <v>0</v>
      </c>
      <c r="BI508" s="142">
        <f>IF(N508="nulová",J508,0)</f>
        <v>0</v>
      </c>
      <c r="BJ508" s="15" t="s">
        <v>88</v>
      </c>
      <c r="BK508" s="142">
        <f>ROUND(I508*H508,2)</f>
        <v>0</v>
      </c>
      <c r="BL508" s="15" t="s">
        <v>247</v>
      </c>
      <c r="BM508" s="141" t="s">
        <v>833</v>
      </c>
    </row>
    <row r="509" spans="2:65" s="11" customFormat="1" ht="22.9" customHeight="1">
      <c r="B509" s="118"/>
      <c r="D509" s="119" t="s">
        <v>79</v>
      </c>
      <c r="E509" s="128" t="s">
        <v>834</v>
      </c>
      <c r="F509" s="128" t="s">
        <v>835</v>
      </c>
      <c r="I509" s="121"/>
      <c r="J509" s="129">
        <f>BK509</f>
        <v>0</v>
      </c>
      <c r="L509" s="118"/>
      <c r="M509" s="123"/>
      <c r="P509" s="124">
        <f>SUM(P510:P554)</f>
        <v>0</v>
      </c>
      <c r="R509" s="124">
        <f>SUM(R510:R554)</f>
        <v>1.8615827400000002</v>
      </c>
      <c r="T509" s="125">
        <f>SUM(T510:T554)</f>
        <v>0</v>
      </c>
      <c r="AR509" s="119" t="s">
        <v>90</v>
      </c>
      <c r="AT509" s="126" t="s">
        <v>79</v>
      </c>
      <c r="AU509" s="126" t="s">
        <v>88</v>
      </c>
      <c r="AY509" s="119" t="s">
        <v>158</v>
      </c>
      <c r="BK509" s="127">
        <f>SUM(BK510:BK554)</f>
        <v>0</v>
      </c>
    </row>
    <row r="510" spans="2:65" s="1" customFormat="1" ht="24.2" customHeight="1">
      <c r="B510" s="30"/>
      <c r="C510" s="158" t="s">
        <v>836</v>
      </c>
      <c r="D510" s="158" t="s">
        <v>328</v>
      </c>
      <c r="E510" s="159" t="s">
        <v>837</v>
      </c>
      <c r="F510" s="160" t="s">
        <v>838</v>
      </c>
      <c r="G510" s="161" t="s">
        <v>207</v>
      </c>
      <c r="H510" s="162">
        <v>162.876</v>
      </c>
      <c r="I510" s="163"/>
      <c r="J510" s="164">
        <f>ROUND(I510*H510,2)</f>
        <v>0</v>
      </c>
      <c r="K510" s="160" t="s">
        <v>164</v>
      </c>
      <c r="L510" s="165"/>
      <c r="M510" s="166" t="s">
        <v>1</v>
      </c>
      <c r="N510" s="167" t="s">
        <v>45</v>
      </c>
      <c r="P510" s="139">
        <f>O510*H510</f>
        <v>0</v>
      </c>
      <c r="Q510" s="139">
        <v>2.8E-3</v>
      </c>
      <c r="R510" s="139">
        <f>Q510*H510</f>
        <v>0.45605280000000004</v>
      </c>
      <c r="S510" s="139">
        <v>0</v>
      </c>
      <c r="T510" s="140">
        <f>S510*H510</f>
        <v>0</v>
      </c>
      <c r="AR510" s="141" t="s">
        <v>327</v>
      </c>
      <c r="AT510" s="141" t="s">
        <v>328</v>
      </c>
      <c r="AU510" s="141" t="s">
        <v>90</v>
      </c>
      <c r="AY510" s="15" t="s">
        <v>158</v>
      </c>
      <c r="BE510" s="142">
        <f>IF(N510="základní",J510,0)</f>
        <v>0</v>
      </c>
      <c r="BF510" s="142">
        <f>IF(N510="snížená",J510,0)</f>
        <v>0</v>
      </c>
      <c r="BG510" s="142">
        <f>IF(N510="zákl. přenesená",J510,0)</f>
        <v>0</v>
      </c>
      <c r="BH510" s="142">
        <f>IF(N510="sníž. přenesená",J510,0)</f>
        <v>0</v>
      </c>
      <c r="BI510" s="142">
        <f>IF(N510="nulová",J510,0)</f>
        <v>0</v>
      </c>
      <c r="BJ510" s="15" t="s">
        <v>88</v>
      </c>
      <c r="BK510" s="142">
        <f>ROUND(I510*H510,2)</f>
        <v>0</v>
      </c>
      <c r="BL510" s="15" t="s">
        <v>247</v>
      </c>
      <c r="BM510" s="141" t="s">
        <v>839</v>
      </c>
    </row>
    <row r="511" spans="2:65" s="12" customFormat="1">
      <c r="B511" s="143"/>
      <c r="D511" s="144" t="s">
        <v>167</v>
      </c>
      <c r="E511" s="145" t="s">
        <v>1</v>
      </c>
      <c r="F511" s="146" t="s">
        <v>840</v>
      </c>
      <c r="H511" s="147">
        <v>155.12</v>
      </c>
      <c r="I511" s="148"/>
      <c r="L511" s="143"/>
      <c r="M511" s="149"/>
      <c r="T511" s="150"/>
      <c r="AT511" s="145" t="s">
        <v>167</v>
      </c>
      <c r="AU511" s="145" t="s">
        <v>90</v>
      </c>
      <c r="AV511" s="12" t="s">
        <v>90</v>
      </c>
      <c r="AW511" s="12" t="s">
        <v>34</v>
      </c>
      <c r="AX511" s="12" t="s">
        <v>88</v>
      </c>
      <c r="AY511" s="145" t="s">
        <v>158</v>
      </c>
    </row>
    <row r="512" spans="2:65" s="12" customFormat="1">
      <c r="B512" s="143"/>
      <c r="D512" s="144" t="s">
        <v>167</v>
      </c>
      <c r="F512" s="146" t="s">
        <v>841</v>
      </c>
      <c r="H512" s="147">
        <v>162.876</v>
      </c>
      <c r="I512" s="148"/>
      <c r="L512" s="143"/>
      <c r="M512" s="149"/>
      <c r="T512" s="150"/>
      <c r="AT512" s="145" t="s">
        <v>167</v>
      </c>
      <c r="AU512" s="145" t="s">
        <v>90</v>
      </c>
      <c r="AV512" s="12" t="s">
        <v>90</v>
      </c>
      <c r="AW512" s="12" t="s">
        <v>4</v>
      </c>
      <c r="AX512" s="12" t="s">
        <v>88</v>
      </c>
      <c r="AY512" s="145" t="s">
        <v>158</v>
      </c>
    </row>
    <row r="513" spans="2:65" s="1" customFormat="1" ht="24.2" customHeight="1">
      <c r="B513" s="30"/>
      <c r="C513" s="158" t="s">
        <v>842</v>
      </c>
      <c r="D513" s="158" t="s">
        <v>328</v>
      </c>
      <c r="E513" s="159" t="s">
        <v>843</v>
      </c>
      <c r="F513" s="160" t="s">
        <v>844</v>
      </c>
      <c r="G513" s="161" t="s">
        <v>207</v>
      </c>
      <c r="H513" s="162">
        <v>162.876</v>
      </c>
      <c r="I513" s="163"/>
      <c r="J513" s="164">
        <f>ROUND(I513*H513,2)</f>
        <v>0</v>
      </c>
      <c r="K513" s="160" t="s">
        <v>164</v>
      </c>
      <c r="L513" s="165"/>
      <c r="M513" s="166" t="s">
        <v>1</v>
      </c>
      <c r="N513" s="167" t="s">
        <v>45</v>
      </c>
      <c r="P513" s="139">
        <f>O513*H513</f>
        <v>0</v>
      </c>
      <c r="Q513" s="139">
        <v>2.2399999999999998E-3</v>
      </c>
      <c r="R513" s="139">
        <f>Q513*H513</f>
        <v>0.36484223999999998</v>
      </c>
      <c r="S513" s="139">
        <v>0</v>
      </c>
      <c r="T513" s="140">
        <f>S513*H513</f>
        <v>0</v>
      </c>
      <c r="AR513" s="141" t="s">
        <v>327</v>
      </c>
      <c r="AT513" s="141" t="s">
        <v>328</v>
      </c>
      <c r="AU513" s="141" t="s">
        <v>90</v>
      </c>
      <c r="AY513" s="15" t="s">
        <v>158</v>
      </c>
      <c r="BE513" s="142">
        <f>IF(N513="základní",J513,0)</f>
        <v>0</v>
      </c>
      <c r="BF513" s="142">
        <f>IF(N513="snížená",J513,0)</f>
        <v>0</v>
      </c>
      <c r="BG513" s="142">
        <f>IF(N513="zákl. přenesená",J513,0)</f>
        <v>0</v>
      </c>
      <c r="BH513" s="142">
        <f>IF(N513="sníž. přenesená",J513,0)</f>
        <v>0</v>
      </c>
      <c r="BI513" s="142">
        <f>IF(N513="nulová",J513,0)</f>
        <v>0</v>
      </c>
      <c r="BJ513" s="15" t="s">
        <v>88</v>
      </c>
      <c r="BK513" s="142">
        <f>ROUND(I513*H513,2)</f>
        <v>0</v>
      </c>
      <c r="BL513" s="15" t="s">
        <v>247</v>
      </c>
      <c r="BM513" s="141" t="s">
        <v>845</v>
      </c>
    </row>
    <row r="514" spans="2:65" s="12" customFormat="1">
      <c r="B514" s="143"/>
      <c r="D514" s="144" t="s">
        <v>167</v>
      </c>
      <c r="E514" s="145" t="s">
        <v>1</v>
      </c>
      <c r="F514" s="146" t="s">
        <v>840</v>
      </c>
      <c r="H514" s="147">
        <v>155.12</v>
      </c>
      <c r="I514" s="148"/>
      <c r="L514" s="143"/>
      <c r="M514" s="149"/>
      <c r="T514" s="150"/>
      <c r="AT514" s="145" t="s">
        <v>167</v>
      </c>
      <c r="AU514" s="145" t="s">
        <v>90</v>
      </c>
      <c r="AV514" s="12" t="s">
        <v>90</v>
      </c>
      <c r="AW514" s="12" t="s">
        <v>34</v>
      </c>
      <c r="AX514" s="12" t="s">
        <v>88</v>
      </c>
      <c r="AY514" s="145" t="s">
        <v>158</v>
      </c>
    </row>
    <row r="515" spans="2:65" s="12" customFormat="1">
      <c r="B515" s="143"/>
      <c r="D515" s="144" t="s">
        <v>167</v>
      </c>
      <c r="F515" s="146" t="s">
        <v>841</v>
      </c>
      <c r="H515" s="147">
        <v>162.876</v>
      </c>
      <c r="I515" s="148"/>
      <c r="L515" s="143"/>
      <c r="M515" s="149"/>
      <c r="T515" s="150"/>
      <c r="AT515" s="145" t="s">
        <v>167</v>
      </c>
      <c r="AU515" s="145" t="s">
        <v>90</v>
      </c>
      <c r="AV515" s="12" t="s">
        <v>90</v>
      </c>
      <c r="AW515" s="12" t="s">
        <v>4</v>
      </c>
      <c r="AX515" s="12" t="s">
        <v>88</v>
      </c>
      <c r="AY515" s="145" t="s">
        <v>158</v>
      </c>
    </row>
    <row r="516" spans="2:65" s="1" customFormat="1" ht="24.2" customHeight="1">
      <c r="B516" s="30"/>
      <c r="C516" s="158" t="s">
        <v>846</v>
      </c>
      <c r="D516" s="158" t="s">
        <v>328</v>
      </c>
      <c r="E516" s="159" t="s">
        <v>847</v>
      </c>
      <c r="F516" s="160" t="s">
        <v>848</v>
      </c>
      <c r="G516" s="161" t="s">
        <v>207</v>
      </c>
      <c r="H516" s="162">
        <v>162.876</v>
      </c>
      <c r="I516" s="163"/>
      <c r="J516" s="164">
        <f>ROUND(I516*H516,2)</f>
        <v>0</v>
      </c>
      <c r="K516" s="160" t="s">
        <v>164</v>
      </c>
      <c r="L516" s="165"/>
      <c r="M516" s="166" t="s">
        <v>1</v>
      </c>
      <c r="N516" s="167" t="s">
        <v>45</v>
      </c>
      <c r="P516" s="139">
        <f>O516*H516</f>
        <v>0</v>
      </c>
      <c r="Q516" s="139">
        <v>2.8E-3</v>
      </c>
      <c r="R516" s="139">
        <f>Q516*H516</f>
        <v>0.45605280000000004</v>
      </c>
      <c r="S516" s="139">
        <v>0</v>
      </c>
      <c r="T516" s="140">
        <f>S516*H516</f>
        <v>0</v>
      </c>
      <c r="AR516" s="141" t="s">
        <v>327</v>
      </c>
      <c r="AT516" s="141" t="s">
        <v>328</v>
      </c>
      <c r="AU516" s="141" t="s">
        <v>90</v>
      </c>
      <c r="AY516" s="15" t="s">
        <v>158</v>
      </c>
      <c r="BE516" s="142">
        <f>IF(N516="základní",J516,0)</f>
        <v>0</v>
      </c>
      <c r="BF516" s="142">
        <f>IF(N516="snížená",J516,0)</f>
        <v>0</v>
      </c>
      <c r="BG516" s="142">
        <f>IF(N516="zákl. přenesená",J516,0)</f>
        <v>0</v>
      </c>
      <c r="BH516" s="142">
        <f>IF(N516="sníž. přenesená",J516,0)</f>
        <v>0</v>
      </c>
      <c r="BI516" s="142">
        <f>IF(N516="nulová",J516,0)</f>
        <v>0</v>
      </c>
      <c r="BJ516" s="15" t="s">
        <v>88</v>
      </c>
      <c r="BK516" s="142">
        <f>ROUND(I516*H516,2)</f>
        <v>0</v>
      </c>
      <c r="BL516" s="15" t="s">
        <v>247</v>
      </c>
      <c r="BM516" s="141" t="s">
        <v>849</v>
      </c>
    </row>
    <row r="517" spans="2:65" s="12" customFormat="1">
      <c r="B517" s="143"/>
      <c r="D517" s="144" t="s">
        <v>167</v>
      </c>
      <c r="E517" s="145" t="s">
        <v>1</v>
      </c>
      <c r="F517" s="146" t="s">
        <v>840</v>
      </c>
      <c r="H517" s="147">
        <v>155.12</v>
      </c>
      <c r="I517" s="148"/>
      <c r="L517" s="143"/>
      <c r="M517" s="149"/>
      <c r="T517" s="150"/>
      <c r="AT517" s="145" t="s">
        <v>167</v>
      </c>
      <c r="AU517" s="145" t="s">
        <v>90</v>
      </c>
      <c r="AV517" s="12" t="s">
        <v>90</v>
      </c>
      <c r="AW517" s="12" t="s">
        <v>34</v>
      </c>
      <c r="AX517" s="12" t="s">
        <v>88</v>
      </c>
      <c r="AY517" s="145" t="s">
        <v>158</v>
      </c>
    </row>
    <row r="518" spans="2:65" s="12" customFormat="1">
      <c r="B518" s="143"/>
      <c r="D518" s="144" t="s">
        <v>167</v>
      </c>
      <c r="F518" s="146" t="s">
        <v>841</v>
      </c>
      <c r="H518" s="147">
        <v>162.876</v>
      </c>
      <c r="I518" s="148"/>
      <c r="L518" s="143"/>
      <c r="M518" s="149"/>
      <c r="T518" s="150"/>
      <c r="AT518" s="145" t="s">
        <v>167</v>
      </c>
      <c r="AU518" s="145" t="s">
        <v>90</v>
      </c>
      <c r="AV518" s="12" t="s">
        <v>90</v>
      </c>
      <c r="AW518" s="12" t="s">
        <v>4</v>
      </c>
      <c r="AX518" s="12" t="s">
        <v>88</v>
      </c>
      <c r="AY518" s="145" t="s">
        <v>158</v>
      </c>
    </row>
    <row r="519" spans="2:65" s="1" customFormat="1" ht="24.2" customHeight="1">
      <c r="B519" s="30"/>
      <c r="C519" s="130" t="s">
        <v>850</v>
      </c>
      <c r="D519" s="130" t="s">
        <v>160</v>
      </c>
      <c r="E519" s="131" t="s">
        <v>851</v>
      </c>
      <c r="F519" s="132" t="s">
        <v>852</v>
      </c>
      <c r="G519" s="133" t="s">
        <v>207</v>
      </c>
      <c r="H519" s="134">
        <v>145.41</v>
      </c>
      <c r="I519" s="135"/>
      <c r="J519" s="136">
        <f>ROUND(I519*H519,2)</f>
        <v>0</v>
      </c>
      <c r="K519" s="132" t="s">
        <v>164</v>
      </c>
      <c r="L519" s="30"/>
      <c r="M519" s="137" t="s">
        <v>1</v>
      </c>
      <c r="N519" s="138" t="s">
        <v>45</v>
      </c>
      <c r="P519" s="139">
        <f>O519*H519</f>
        <v>0</v>
      </c>
      <c r="Q519" s="139">
        <v>0</v>
      </c>
      <c r="R519" s="139">
        <f>Q519*H519</f>
        <v>0</v>
      </c>
      <c r="S519" s="139">
        <v>0</v>
      </c>
      <c r="T519" s="140">
        <f>S519*H519</f>
        <v>0</v>
      </c>
      <c r="AR519" s="141" t="s">
        <v>247</v>
      </c>
      <c r="AT519" s="141" t="s">
        <v>160</v>
      </c>
      <c r="AU519" s="141" t="s">
        <v>90</v>
      </c>
      <c r="AY519" s="15" t="s">
        <v>158</v>
      </c>
      <c r="BE519" s="142">
        <f>IF(N519="základní",J519,0)</f>
        <v>0</v>
      </c>
      <c r="BF519" s="142">
        <f>IF(N519="snížená",J519,0)</f>
        <v>0</v>
      </c>
      <c r="BG519" s="142">
        <f>IF(N519="zákl. přenesená",J519,0)</f>
        <v>0</v>
      </c>
      <c r="BH519" s="142">
        <f>IF(N519="sníž. přenesená",J519,0)</f>
        <v>0</v>
      </c>
      <c r="BI519" s="142">
        <f>IF(N519="nulová",J519,0)</f>
        <v>0</v>
      </c>
      <c r="BJ519" s="15" t="s">
        <v>88</v>
      </c>
      <c r="BK519" s="142">
        <f>ROUND(I519*H519,2)</f>
        <v>0</v>
      </c>
      <c r="BL519" s="15" t="s">
        <v>247</v>
      </c>
      <c r="BM519" s="141" t="s">
        <v>853</v>
      </c>
    </row>
    <row r="520" spans="2:65" s="12" customFormat="1">
      <c r="B520" s="143"/>
      <c r="D520" s="144" t="s">
        <v>167</v>
      </c>
      <c r="E520" s="145" t="s">
        <v>1</v>
      </c>
      <c r="F520" s="146" t="s">
        <v>854</v>
      </c>
      <c r="H520" s="147">
        <v>79.56</v>
      </c>
      <c r="I520" s="148"/>
      <c r="L520" s="143"/>
      <c r="M520" s="149"/>
      <c r="T520" s="150"/>
      <c r="AT520" s="145" t="s">
        <v>167</v>
      </c>
      <c r="AU520" s="145" t="s">
        <v>90</v>
      </c>
      <c r="AV520" s="12" t="s">
        <v>90</v>
      </c>
      <c r="AW520" s="12" t="s">
        <v>34</v>
      </c>
      <c r="AX520" s="12" t="s">
        <v>80</v>
      </c>
      <c r="AY520" s="145" t="s">
        <v>158</v>
      </c>
    </row>
    <row r="521" spans="2:65" s="12" customFormat="1">
      <c r="B521" s="143"/>
      <c r="D521" s="144" t="s">
        <v>167</v>
      </c>
      <c r="E521" s="145" t="s">
        <v>1</v>
      </c>
      <c r="F521" s="146" t="s">
        <v>855</v>
      </c>
      <c r="H521" s="147">
        <v>65.849999999999994</v>
      </c>
      <c r="I521" s="148"/>
      <c r="L521" s="143"/>
      <c r="M521" s="149"/>
      <c r="T521" s="150"/>
      <c r="AT521" s="145" t="s">
        <v>167</v>
      </c>
      <c r="AU521" s="145" t="s">
        <v>90</v>
      </c>
      <c r="AV521" s="12" t="s">
        <v>90</v>
      </c>
      <c r="AW521" s="12" t="s">
        <v>34</v>
      </c>
      <c r="AX521" s="12" t="s">
        <v>80</v>
      </c>
      <c r="AY521" s="145" t="s">
        <v>158</v>
      </c>
    </row>
    <row r="522" spans="2:65" s="13" customFormat="1">
      <c r="B522" s="151"/>
      <c r="D522" s="144" t="s">
        <v>167</v>
      </c>
      <c r="E522" s="152" t="s">
        <v>1</v>
      </c>
      <c r="F522" s="153" t="s">
        <v>171</v>
      </c>
      <c r="H522" s="154">
        <v>145.41</v>
      </c>
      <c r="I522" s="155"/>
      <c r="L522" s="151"/>
      <c r="M522" s="156"/>
      <c r="T522" s="157"/>
      <c r="AT522" s="152" t="s">
        <v>167</v>
      </c>
      <c r="AU522" s="152" t="s">
        <v>90</v>
      </c>
      <c r="AV522" s="13" t="s">
        <v>165</v>
      </c>
      <c r="AW522" s="13" t="s">
        <v>34</v>
      </c>
      <c r="AX522" s="13" t="s">
        <v>88</v>
      </c>
      <c r="AY522" s="152" t="s">
        <v>158</v>
      </c>
    </row>
    <row r="523" spans="2:65" s="1" customFormat="1" ht="24.2" customHeight="1">
      <c r="B523" s="30"/>
      <c r="C523" s="158" t="s">
        <v>856</v>
      </c>
      <c r="D523" s="158" t="s">
        <v>328</v>
      </c>
      <c r="E523" s="159" t="s">
        <v>857</v>
      </c>
      <c r="F523" s="160" t="s">
        <v>858</v>
      </c>
      <c r="G523" s="161" t="s">
        <v>207</v>
      </c>
      <c r="H523" s="162">
        <v>70.459999999999994</v>
      </c>
      <c r="I523" s="163"/>
      <c r="J523" s="164">
        <f>ROUND(I523*H523,2)</f>
        <v>0</v>
      </c>
      <c r="K523" s="160" t="s">
        <v>164</v>
      </c>
      <c r="L523" s="165"/>
      <c r="M523" s="166" t="s">
        <v>1</v>
      </c>
      <c r="N523" s="167" t="s">
        <v>45</v>
      </c>
      <c r="P523" s="139">
        <f>O523*H523</f>
        <v>0</v>
      </c>
      <c r="Q523" s="139">
        <v>2.8999999999999998E-3</v>
      </c>
      <c r="R523" s="139">
        <f>Q523*H523</f>
        <v>0.20433399999999996</v>
      </c>
      <c r="S523" s="139">
        <v>0</v>
      </c>
      <c r="T523" s="140">
        <f>S523*H523</f>
        <v>0</v>
      </c>
      <c r="AR523" s="141" t="s">
        <v>327</v>
      </c>
      <c r="AT523" s="141" t="s">
        <v>328</v>
      </c>
      <c r="AU523" s="141" t="s">
        <v>90</v>
      </c>
      <c r="AY523" s="15" t="s">
        <v>158</v>
      </c>
      <c r="BE523" s="142">
        <f>IF(N523="základní",J523,0)</f>
        <v>0</v>
      </c>
      <c r="BF523" s="142">
        <f>IF(N523="snížená",J523,0)</f>
        <v>0</v>
      </c>
      <c r="BG523" s="142">
        <f>IF(N523="zákl. přenesená",J523,0)</f>
        <v>0</v>
      </c>
      <c r="BH523" s="142">
        <f>IF(N523="sníž. přenesená",J523,0)</f>
        <v>0</v>
      </c>
      <c r="BI523" s="142">
        <f>IF(N523="nulová",J523,0)</f>
        <v>0</v>
      </c>
      <c r="BJ523" s="15" t="s">
        <v>88</v>
      </c>
      <c r="BK523" s="142">
        <f>ROUND(I523*H523,2)</f>
        <v>0</v>
      </c>
      <c r="BL523" s="15" t="s">
        <v>247</v>
      </c>
      <c r="BM523" s="141" t="s">
        <v>859</v>
      </c>
    </row>
    <row r="524" spans="2:65" s="12" customFormat="1">
      <c r="B524" s="143"/>
      <c r="D524" s="144" t="s">
        <v>167</v>
      </c>
      <c r="E524" s="145" t="s">
        <v>1</v>
      </c>
      <c r="F524" s="146" t="s">
        <v>855</v>
      </c>
      <c r="H524" s="147">
        <v>65.849999999999994</v>
      </c>
      <c r="I524" s="148"/>
      <c r="L524" s="143"/>
      <c r="M524" s="149"/>
      <c r="T524" s="150"/>
      <c r="AT524" s="145" t="s">
        <v>167</v>
      </c>
      <c r="AU524" s="145" t="s">
        <v>90</v>
      </c>
      <c r="AV524" s="12" t="s">
        <v>90</v>
      </c>
      <c r="AW524" s="12" t="s">
        <v>34</v>
      </c>
      <c r="AX524" s="12" t="s">
        <v>80</v>
      </c>
      <c r="AY524" s="145" t="s">
        <v>158</v>
      </c>
    </row>
    <row r="525" spans="2:65" s="13" customFormat="1">
      <c r="B525" s="151"/>
      <c r="D525" s="144" t="s">
        <v>167</v>
      </c>
      <c r="E525" s="152" t="s">
        <v>1</v>
      </c>
      <c r="F525" s="153" t="s">
        <v>171</v>
      </c>
      <c r="H525" s="154">
        <v>65.849999999999994</v>
      </c>
      <c r="I525" s="155"/>
      <c r="L525" s="151"/>
      <c r="M525" s="156"/>
      <c r="T525" s="157"/>
      <c r="AT525" s="152" t="s">
        <v>167</v>
      </c>
      <c r="AU525" s="152" t="s">
        <v>90</v>
      </c>
      <c r="AV525" s="13" t="s">
        <v>165</v>
      </c>
      <c r="AW525" s="13" t="s">
        <v>34</v>
      </c>
      <c r="AX525" s="13" t="s">
        <v>88</v>
      </c>
      <c r="AY525" s="152" t="s">
        <v>158</v>
      </c>
    </row>
    <row r="526" spans="2:65" s="12" customFormat="1">
      <c r="B526" s="143"/>
      <c r="D526" s="144" t="s">
        <v>167</v>
      </c>
      <c r="F526" s="146" t="s">
        <v>860</v>
      </c>
      <c r="H526" s="147">
        <v>70.459999999999994</v>
      </c>
      <c r="I526" s="148"/>
      <c r="L526" s="143"/>
      <c r="M526" s="149"/>
      <c r="T526" s="150"/>
      <c r="AT526" s="145" t="s">
        <v>167</v>
      </c>
      <c r="AU526" s="145" t="s">
        <v>90</v>
      </c>
      <c r="AV526" s="12" t="s">
        <v>90</v>
      </c>
      <c r="AW526" s="12" t="s">
        <v>4</v>
      </c>
      <c r="AX526" s="12" t="s">
        <v>88</v>
      </c>
      <c r="AY526" s="145" t="s">
        <v>158</v>
      </c>
    </row>
    <row r="527" spans="2:65" s="1" customFormat="1" ht="33" customHeight="1">
      <c r="B527" s="30"/>
      <c r="C527" s="158" t="s">
        <v>861</v>
      </c>
      <c r="D527" s="158" t="s">
        <v>328</v>
      </c>
      <c r="E527" s="159" t="s">
        <v>862</v>
      </c>
      <c r="F527" s="160" t="s">
        <v>863</v>
      </c>
      <c r="G527" s="161" t="s">
        <v>207</v>
      </c>
      <c r="H527" s="162">
        <v>79.56</v>
      </c>
      <c r="I527" s="163"/>
      <c r="J527" s="164">
        <f>ROUND(I527*H527,2)</f>
        <v>0</v>
      </c>
      <c r="K527" s="160" t="s">
        <v>164</v>
      </c>
      <c r="L527" s="165"/>
      <c r="M527" s="166" t="s">
        <v>1</v>
      </c>
      <c r="N527" s="167" t="s">
        <v>45</v>
      </c>
      <c r="P527" s="139">
        <f>O527*H527</f>
        <v>0</v>
      </c>
      <c r="Q527" s="139">
        <v>1.5E-3</v>
      </c>
      <c r="R527" s="139">
        <f>Q527*H527</f>
        <v>0.11934</v>
      </c>
      <c r="S527" s="139">
        <v>0</v>
      </c>
      <c r="T527" s="140">
        <f>S527*H527</f>
        <v>0</v>
      </c>
      <c r="AR527" s="141" t="s">
        <v>327</v>
      </c>
      <c r="AT527" s="141" t="s">
        <v>328</v>
      </c>
      <c r="AU527" s="141" t="s">
        <v>90</v>
      </c>
      <c r="AY527" s="15" t="s">
        <v>158</v>
      </c>
      <c r="BE527" s="142">
        <f>IF(N527="základní",J527,0)</f>
        <v>0</v>
      </c>
      <c r="BF527" s="142">
        <f>IF(N527="snížená",J527,0)</f>
        <v>0</v>
      </c>
      <c r="BG527" s="142">
        <f>IF(N527="zákl. přenesená",J527,0)</f>
        <v>0</v>
      </c>
      <c r="BH527" s="142">
        <f>IF(N527="sníž. přenesená",J527,0)</f>
        <v>0</v>
      </c>
      <c r="BI527" s="142">
        <f>IF(N527="nulová",J527,0)</f>
        <v>0</v>
      </c>
      <c r="BJ527" s="15" t="s">
        <v>88</v>
      </c>
      <c r="BK527" s="142">
        <f>ROUND(I527*H527,2)</f>
        <v>0</v>
      </c>
      <c r="BL527" s="15" t="s">
        <v>247</v>
      </c>
      <c r="BM527" s="141" t="s">
        <v>864</v>
      </c>
    </row>
    <row r="528" spans="2:65" s="12" customFormat="1">
      <c r="B528" s="143"/>
      <c r="D528" s="144" t="s">
        <v>167</v>
      </c>
      <c r="E528" s="145" t="s">
        <v>1</v>
      </c>
      <c r="F528" s="146" t="s">
        <v>854</v>
      </c>
      <c r="H528" s="147">
        <v>79.56</v>
      </c>
      <c r="I528" s="148"/>
      <c r="L528" s="143"/>
      <c r="M528" s="149"/>
      <c r="T528" s="150"/>
      <c r="AT528" s="145" t="s">
        <v>167</v>
      </c>
      <c r="AU528" s="145" t="s">
        <v>90</v>
      </c>
      <c r="AV528" s="12" t="s">
        <v>90</v>
      </c>
      <c r="AW528" s="12" t="s">
        <v>34</v>
      </c>
      <c r="AX528" s="12" t="s">
        <v>80</v>
      </c>
      <c r="AY528" s="145" t="s">
        <v>158</v>
      </c>
    </row>
    <row r="529" spans="2:65" s="13" customFormat="1">
      <c r="B529" s="151"/>
      <c r="D529" s="144" t="s">
        <v>167</v>
      </c>
      <c r="E529" s="152" t="s">
        <v>1</v>
      </c>
      <c r="F529" s="153" t="s">
        <v>171</v>
      </c>
      <c r="H529" s="154">
        <v>79.56</v>
      </c>
      <c r="I529" s="155"/>
      <c r="L529" s="151"/>
      <c r="M529" s="156"/>
      <c r="T529" s="157"/>
      <c r="AT529" s="152" t="s">
        <v>167</v>
      </c>
      <c r="AU529" s="152" t="s">
        <v>90</v>
      </c>
      <c r="AV529" s="13" t="s">
        <v>165</v>
      </c>
      <c r="AW529" s="13" t="s">
        <v>34</v>
      </c>
      <c r="AX529" s="13" t="s">
        <v>88</v>
      </c>
      <c r="AY529" s="152" t="s">
        <v>158</v>
      </c>
    </row>
    <row r="530" spans="2:65" s="1" customFormat="1" ht="24.2" customHeight="1">
      <c r="B530" s="30"/>
      <c r="C530" s="130" t="s">
        <v>865</v>
      </c>
      <c r="D530" s="130" t="s">
        <v>160</v>
      </c>
      <c r="E530" s="131" t="s">
        <v>866</v>
      </c>
      <c r="F530" s="132" t="s">
        <v>867</v>
      </c>
      <c r="G530" s="133" t="s">
        <v>297</v>
      </c>
      <c r="H530" s="134">
        <v>142.1</v>
      </c>
      <c r="I530" s="135"/>
      <c r="J530" s="136">
        <f>ROUND(I530*H530,2)</f>
        <v>0</v>
      </c>
      <c r="K530" s="132" t="s">
        <v>164</v>
      </c>
      <c r="L530" s="30"/>
      <c r="M530" s="137" t="s">
        <v>1</v>
      </c>
      <c r="N530" s="138" t="s">
        <v>45</v>
      </c>
      <c r="P530" s="139">
        <f>O530*H530</f>
        <v>0</v>
      </c>
      <c r="Q530" s="139">
        <v>0</v>
      </c>
      <c r="R530" s="139">
        <f>Q530*H530</f>
        <v>0</v>
      </c>
      <c r="S530" s="139">
        <v>0</v>
      </c>
      <c r="T530" s="140">
        <f>S530*H530</f>
        <v>0</v>
      </c>
      <c r="AR530" s="141" t="s">
        <v>247</v>
      </c>
      <c r="AT530" s="141" t="s">
        <v>160</v>
      </c>
      <c r="AU530" s="141" t="s">
        <v>90</v>
      </c>
      <c r="AY530" s="15" t="s">
        <v>158</v>
      </c>
      <c r="BE530" s="142">
        <f>IF(N530="základní",J530,0)</f>
        <v>0</v>
      </c>
      <c r="BF530" s="142">
        <f>IF(N530="snížená",J530,0)</f>
        <v>0</v>
      </c>
      <c r="BG530" s="142">
        <f>IF(N530="zákl. přenesená",J530,0)</f>
        <v>0</v>
      </c>
      <c r="BH530" s="142">
        <f>IF(N530="sníž. přenesená",J530,0)</f>
        <v>0</v>
      </c>
      <c r="BI530" s="142">
        <f>IF(N530="nulová",J530,0)</f>
        <v>0</v>
      </c>
      <c r="BJ530" s="15" t="s">
        <v>88</v>
      </c>
      <c r="BK530" s="142">
        <f>ROUND(I530*H530,2)</f>
        <v>0</v>
      </c>
      <c r="BL530" s="15" t="s">
        <v>247</v>
      </c>
      <c r="BM530" s="141" t="s">
        <v>868</v>
      </c>
    </row>
    <row r="531" spans="2:65" s="12" customFormat="1">
      <c r="B531" s="143"/>
      <c r="D531" s="144" t="s">
        <v>167</v>
      </c>
      <c r="E531" s="145" t="s">
        <v>1</v>
      </c>
      <c r="F531" s="146" t="s">
        <v>869</v>
      </c>
      <c r="H531" s="147">
        <v>142.1</v>
      </c>
      <c r="I531" s="148"/>
      <c r="L531" s="143"/>
      <c r="M531" s="149"/>
      <c r="T531" s="150"/>
      <c r="AT531" s="145" t="s">
        <v>167</v>
      </c>
      <c r="AU531" s="145" t="s">
        <v>90</v>
      </c>
      <c r="AV531" s="12" t="s">
        <v>90</v>
      </c>
      <c r="AW531" s="12" t="s">
        <v>34</v>
      </c>
      <c r="AX531" s="12" t="s">
        <v>88</v>
      </c>
      <c r="AY531" s="145" t="s">
        <v>158</v>
      </c>
    </row>
    <row r="532" spans="2:65" s="1" customFormat="1" ht="24.2" customHeight="1">
      <c r="B532" s="30"/>
      <c r="C532" s="158" t="s">
        <v>870</v>
      </c>
      <c r="D532" s="158" t="s">
        <v>328</v>
      </c>
      <c r="E532" s="159" t="s">
        <v>871</v>
      </c>
      <c r="F532" s="160" t="s">
        <v>872</v>
      </c>
      <c r="G532" s="161" t="s">
        <v>297</v>
      </c>
      <c r="H532" s="162">
        <v>149.20500000000001</v>
      </c>
      <c r="I532" s="163"/>
      <c r="J532" s="164">
        <f>ROUND(I532*H532,2)</f>
        <v>0</v>
      </c>
      <c r="K532" s="160" t="s">
        <v>164</v>
      </c>
      <c r="L532" s="165"/>
      <c r="M532" s="166" t="s">
        <v>1</v>
      </c>
      <c r="N532" s="167" t="s">
        <v>45</v>
      </c>
      <c r="P532" s="139">
        <f>O532*H532</f>
        <v>0</v>
      </c>
      <c r="Q532" s="139">
        <v>2.9999999999999997E-4</v>
      </c>
      <c r="R532" s="139">
        <f>Q532*H532</f>
        <v>4.4761500000000003E-2</v>
      </c>
      <c r="S532" s="139">
        <v>0</v>
      </c>
      <c r="T532" s="140">
        <f>S532*H532</f>
        <v>0</v>
      </c>
      <c r="AR532" s="141" t="s">
        <v>327</v>
      </c>
      <c r="AT532" s="141" t="s">
        <v>328</v>
      </c>
      <c r="AU532" s="141" t="s">
        <v>90</v>
      </c>
      <c r="AY532" s="15" t="s">
        <v>158</v>
      </c>
      <c r="BE532" s="142">
        <f>IF(N532="základní",J532,0)</f>
        <v>0</v>
      </c>
      <c r="BF532" s="142">
        <f>IF(N532="snížená",J532,0)</f>
        <v>0</v>
      </c>
      <c r="BG532" s="142">
        <f>IF(N532="zákl. přenesená",J532,0)</f>
        <v>0</v>
      </c>
      <c r="BH532" s="142">
        <f>IF(N532="sníž. přenesená",J532,0)</f>
        <v>0</v>
      </c>
      <c r="BI532" s="142">
        <f>IF(N532="nulová",J532,0)</f>
        <v>0</v>
      </c>
      <c r="BJ532" s="15" t="s">
        <v>88</v>
      </c>
      <c r="BK532" s="142">
        <f>ROUND(I532*H532,2)</f>
        <v>0</v>
      </c>
      <c r="BL532" s="15" t="s">
        <v>247</v>
      </c>
      <c r="BM532" s="141" t="s">
        <v>873</v>
      </c>
    </row>
    <row r="533" spans="2:65" s="12" customFormat="1">
      <c r="B533" s="143"/>
      <c r="D533" s="144" t="s">
        <v>167</v>
      </c>
      <c r="F533" s="146" t="s">
        <v>874</v>
      </c>
      <c r="H533" s="147">
        <v>149.20500000000001</v>
      </c>
      <c r="I533" s="148"/>
      <c r="L533" s="143"/>
      <c r="M533" s="149"/>
      <c r="T533" s="150"/>
      <c r="AT533" s="145" t="s">
        <v>167</v>
      </c>
      <c r="AU533" s="145" t="s">
        <v>90</v>
      </c>
      <c r="AV533" s="12" t="s">
        <v>90</v>
      </c>
      <c r="AW533" s="12" t="s">
        <v>4</v>
      </c>
      <c r="AX533" s="12" t="s">
        <v>88</v>
      </c>
      <c r="AY533" s="145" t="s">
        <v>158</v>
      </c>
    </row>
    <row r="534" spans="2:65" s="1" customFormat="1" ht="24.2" customHeight="1">
      <c r="B534" s="30"/>
      <c r="C534" s="130" t="s">
        <v>875</v>
      </c>
      <c r="D534" s="130" t="s">
        <v>160</v>
      </c>
      <c r="E534" s="131" t="s">
        <v>876</v>
      </c>
      <c r="F534" s="132" t="s">
        <v>877</v>
      </c>
      <c r="G534" s="133" t="s">
        <v>207</v>
      </c>
      <c r="H534" s="134">
        <v>22.75</v>
      </c>
      <c r="I534" s="135"/>
      <c r="J534" s="136">
        <f>ROUND(I534*H534,2)</f>
        <v>0</v>
      </c>
      <c r="K534" s="132" t="s">
        <v>164</v>
      </c>
      <c r="L534" s="30"/>
      <c r="M534" s="137" t="s">
        <v>1</v>
      </c>
      <c r="N534" s="138" t="s">
        <v>45</v>
      </c>
      <c r="P534" s="139">
        <f>O534*H534</f>
        <v>0</v>
      </c>
      <c r="Q534" s="139">
        <v>2.4000000000000001E-4</v>
      </c>
      <c r="R534" s="139">
        <f>Q534*H534</f>
        <v>5.4600000000000004E-3</v>
      </c>
      <c r="S534" s="139">
        <v>0</v>
      </c>
      <c r="T534" s="140">
        <f>S534*H534</f>
        <v>0</v>
      </c>
      <c r="AR534" s="141" t="s">
        <v>247</v>
      </c>
      <c r="AT534" s="141" t="s">
        <v>160</v>
      </c>
      <c r="AU534" s="141" t="s">
        <v>90</v>
      </c>
      <c r="AY534" s="15" t="s">
        <v>158</v>
      </c>
      <c r="BE534" s="142">
        <f>IF(N534="základní",J534,0)</f>
        <v>0</v>
      </c>
      <c r="BF534" s="142">
        <f>IF(N534="snížená",J534,0)</f>
        <v>0</v>
      </c>
      <c r="BG534" s="142">
        <f>IF(N534="zákl. přenesená",J534,0)</f>
        <v>0</v>
      </c>
      <c r="BH534" s="142">
        <f>IF(N534="sníž. přenesená",J534,0)</f>
        <v>0</v>
      </c>
      <c r="BI534" s="142">
        <f>IF(N534="nulová",J534,0)</f>
        <v>0</v>
      </c>
      <c r="BJ534" s="15" t="s">
        <v>88</v>
      </c>
      <c r="BK534" s="142">
        <f>ROUND(I534*H534,2)</f>
        <v>0</v>
      </c>
      <c r="BL534" s="15" t="s">
        <v>247</v>
      </c>
      <c r="BM534" s="141" t="s">
        <v>878</v>
      </c>
    </row>
    <row r="535" spans="2:65" s="12" customFormat="1">
      <c r="B535" s="143"/>
      <c r="D535" s="144" t="s">
        <v>167</v>
      </c>
      <c r="E535" s="145" t="s">
        <v>1</v>
      </c>
      <c r="F535" s="146" t="s">
        <v>879</v>
      </c>
      <c r="H535" s="147">
        <v>22.75</v>
      </c>
      <c r="I535" s="148"/>
      <c r="L535" s="143"/>
      <c r="M535" s="149"/>
      <c r="T535" s="150"/>
      <c r="AT535" s="145" t="s">
        <v>167</v>
      </c>
      <c r="AU535" s="145" t="s">
        <v>90</v>
      </c>
      <c r="AV535" s="12" t="s">
        <v>90</v>
      </c>
      <c r="AW535" s="12" t="s">
        <v>34</v>
      </c>
      <c r="AX535" s="12" t="s">
        <v>88</v>
      </c>
      <c r="AY535" s="145" t="s">
        <v>158</v>
      </c>
    </row>
    <row r="536" spans="2:65" s="1" customFormat="1" ht="24.2" customHeight="1">
      <c r="B536" s="30"/>
      <c r="C536" s="158" t="s">
        <v>880</v>
      </c>
      <c r="D536" s="158" t="s">
        <v>328</v>
      </c>
      <c r="E536" s="159" t="s">
        <v>881</v>
      </c>
      <c r="F536" s="160" t="s">
        <v>882</v>
      </c>
      <c r="G536" s="161" t="s">
        <v>207</v>
      </c>
      <c r="H536" s="162">
        <v>23.888000000000002</v>
      </c>
      <c r="I536" s="163"/>
      <c r="J536" s="164">
        <f>ROUND(I536*H536,2)</f>
        <v>0</v>
      </c>
      <c r="K536" s="160" t="s">
        <v>164</v>
      </c>
      <c r="L536" s="165"/>
      <c r="M536" s="166" t="s">
        <v>1</v>
      </c>
      <c r="N536" s="167" t="s">
        <v>45</v>
      </c>
      <c r="P536" s="139">
        <f>O536*H536</f>
        <v>0</v>
      </c>
      <c r="Q536" s="139">
        <v>2.8E-3</v>
      </c>
      <c r="R536" s="139">
        <f>Q536*H536</f>
        <v>6.6886399999999999E-2</v>
      </c>
      <c r="S536" s="139">
        <v>0</v>
      </c>
      <c r="T536" s="140">
        <f>S536*H536</f>
        <v>0</v>
      </c>
      <c r="AR536" s="141" t="s">
        <v>327</v>
      </c>
      <c r="AT536" s="141" t="s">
        <v>328</v>
      </c>
      <c r="AU536" s="141" t="s">
        <v>90</v>
      </c>
      <c r="AY536" s="15" t="s">
        <v>158</v>
      </c>
      <c r="BE536" s="142">
        <f>IF(N536="základní",J536,0)</f>
        <v>0</v>
      </c>
      <c r="BF536" s="142">
        <f>IF(N536="snížená",J536,0)</f>
        <v>0</v>
      </c>
      <c r="BG536" s="142">
        <f>IF(N536="zákl. přenesená",J536,0)</f>
        <v>0</v>
      </c>
      <c r="BH536" s="142">
        <f>IF(N536="sníž. přenesená",J536,0)</f>
        <v>0</v>
      </c>
      <c r="BI536" s="142">
        <f>IF(N536="nulová",J536,0)</f>
        <v>0</v>
      </c>
      <c r="BJ536" s="15" t="s">
        <v>88</v>
      </c>
      <c r="BK536" s="142">
        <f>ROUND(I536*H536,2)</f>
        <v>0</v>
      </c>
      <c r="BL536" s="15" t="s">
        <v>247</v>
      </c>
      <c r="BM536" s="141" t="s">
        <v>883</v>
      </c>
    </row>
    <row r="537" spans="2:65" s="12" customFormat="1">
      <c r="B537" s="143"/>
      <c r="D537" s="144" t="s">
        <v>167</v>
      </c>
      <c r="F537" s="146" t="s">
        <v>884</v>
      </c>
      <c r="H537" s="147">
        <v>23.888000000000002</v>
      </c>
      <c r="I537" s="148"/>
      <c r="L537" s="143"/>
      <c r="M537" s="149"/>
      <c r="T537" s="150"/>
      <c r="AT537" s="145" t="s">
        <v>167</v>
      </c>
      <c r="AU537" s="145" t="s">
        <v>90</v>
      </c>
      <c r="AV537" s="12" t="s">
        <v>90</v>
      </c>
      <c r="AW537" s="12" t="s">
        <v>4</v>
      </c>
      <c r="AX537" s="12" t="s">
        <v>88</v>
      </c>
      <c r="AY537" s="145" t="s">
        <v>158</v>
      </c>
    </row>
    <row r="538" spans="2:65" s="1" customFormat="1" ht="24.2" customHeight="1">
      <c r="B538" s="30"/>
      <c r="C538" s="130" t="s">
        <v>885</v>
      </c>
      <c r="D538" s="130" t="s">
        <v>160</v>
      </c>
      <c r="E538" s="131" t="s">
        <v>886</v>
      </c>
      <c r="F538" s="132" t="s">
        <v>887</v>
      </c>
      <c r="G538" s="133" t="s">
        <v>207</v>
      </c>
      <c r="H538" s="134">
        <v>497.28</v>
      </c>
      <c r="I538" s="135"/>
      <c r="J538" s="136">
        <f>ROUND(I538*H538,2)</f>
        <v>0</v>
      </c>
      <c r="K538" s="132" t="s">
        <v>164</v>
      </c>
      <c r="L538" s="30"/>
      <c r="M538" s="137" t="s">
        <v>1</v>
      </c>
      <c r="N538" s="138" t="s">
        <v>45</v>
      </c>
      <c r="P538" s="139">
        <f>O538*H538</f>
        <v>0</v>
      </c>
      <c r="Q538" s="139">
        <v>0</v>
      </c>
      <c r="R538" s="139">
        <f>Q538*H538</f>
        <v>0</v>
      </c>
      <c r="S538" s="139">
        <v>0</v>
      </c>
      <c r="T538" s="140">
        <f>S538*H538</f>
        <v>0</v>
      </c>
      <c r="AR538" s="141" t="s">
        <v>247</v>
      </c>
      <c r="AT538" s="141" t="s">
        <v>160</v>
      </c>
      <c r="AU538" s="141" t="s">
        <v>90</v>
      </c>
      <c r="AY538" s="15" t="s">
        <v>158</v>
      </c>
      <c r="BE538" s="142">
        <f>IF(N538="základní",J538,0)</f>
        <v>0</v>
      </c>
      <c r="BF538" s="142">
        <f>IF(N538="snížená",J538,0)</f>
        <v>0</v>
      </c>
      <c r="BG538" s="142">
        <f>IF(N538="zákl. přenesená",J538,0)</f>
        <v>0</v>
      </c>
      <c r="BH538" s="142">
        <f>IF(N538="sníž. přenesená",J538,0)</f>
        <v>0</v>
      </c>
      <c r="BI538" s="142">
        <f>IF(N538="nulová",J538,0)</f>
        <v>0</v>
      </c>
      <c r="BJ538" s="15" t="s">
        <v>88</v>
      </c>
      <c r="BK538" s="142">
        <f>ROUND(I538*H538,2)</f>
        <v>0</v>
      </c>
      <c r="BL538" s="15" t="s">
        <v>247</v>
      </c>
      <c r="BM538" s="141" t="s">
        <v>888</v>
      </c>
    </row>
    <row r="539" spans="2:65" s="12" customFormat="1">
      <c r="B539" s="143"/>
      <c r="D539" s="144" t="s">
        <v>167</v>
      </c>
      <c r="E539" s="145" t="s">
        <v>1</v>
      </c>
      <c r="F539" s="146" t="s">
        <v>889</v>
      </c>
      <c r="H539" s="147">
        <v>155.12</v>
      </c>
      <c r="I539" s="148"/>
      <c r="L539" s="143"/>
      <c r="M539" s="149"/>
      <c r="T539" s="150"/>
      <c r="AT539" s="145" t="s">
        <v>167</v>
      </c>
      <c r="AU539" s="145" t="s">
        <v>90</v>
      </c>
      <c r="AV539" s="12" t="s">
        <v>90</v>
      </c>
      <c r="AW539" s="12" t="s">
        <v>34</v>
      </c>
      <c r="AX539" s="12" t="s">
        <v>80</v>
      </c>
      <c r="AY539" s="145" t="s">
        <v>158</v>
      </c>
    </row>
    <row r="540" spans="2:65" s="12" customFormat="1">
      <c r="B540" s="143"/>
      <c r="D540" s="144" t="s">
        <v>167</v>
      </c>
      <c r="E540" s="145" t="s">
        <v>1</v>
      </c>
      <c r="F540" s="146" t="s">
        <v>889</v>
      </c>
      <c r="H540" s="147">
        <v>155.12</v>
      </c>
      <c r="I540" s="148"/>
      <c r="L540" s="143"/>
      <c r="M540" s="149"/>
      <c r="T540" s="150"/>
      <c r="AT540" s="145" t="s">
        <v>167</v>
      </c>
      <c r="AU540" s="145" t="s">
        <v>90</v>
      </c>
      <c r="AV540" s="12" t="s">
        <v>90</v>
      </c>
      <c r="AW540" s="12" t="s">
        <v>34</v>
      </c>
      <c r="AX540" s="12" t="s">
        <v>80</v>
      </c>
      <c r="AY540" s="145" t="s">
        <v>158</v>
      </c>
    </row>
    <row r="541" spans="2:65" s="12" customFormat="1">
      <c r="B541" s="143"/>
      <c r="D541" s="144" t="s">
        <v>167</v>
      </c>
      <c r="E541" s="145" t="s">
        <v>1</v>
      </c>
      <c r="F541" s="146" t="s">
        <v>890</v>
      </c>
      <c r="H541" s="147">
        <v>155.12</v>
      </c>
      <c r="I541" s="148"/>
      <c r="L541" s="143"/>
      <c r="M541" s="149"/>
      <c r="T541" s="150"/>
      <c r="AT541" s="145" t="s">
        <v>167</v>
      </c>
      <c r="AU541" s="145" t="s">
        <v>90</v>
      </c>
      <c r="AV541" s="12" t="s">
        <v>90</v>
      </c>
      <c r="AW541" s="12" t="s">
        <v>34</v>
      </c>
      <c r="AX541" s="12" t="s">
        <v>80</v>
      </c>
      <c r="AY541" s="145" t="s">
        <v>158</v>
      </c>
    </row>
    <row r="542" spans="2:65" s="12" customFormat="1">
      <c r="B542" s="143"/>
      <c r="D542" s="144" t="s">
        <v>167</v>
      </c>
      <c r="E542" s="145" t="s">
        <v>1</v>
      </c>
      <c r="F542" s="146" t="s">
        <v>891</v>
      </c>
      <c r="H542" s="147">
        <v>31.92</v>
      </c>
      <c r="I542" s="148"/>
      <c r="L542" s="143"/>
      <c r="M542" s="149"/>
      <c r="T542" s="150"/>
      <c r="AT542" s="145" t="s">
        <v>167</v>
      </c>
      <c r="AU542" s="145" t="s">
        <v>90</v>
      </c>
      <c r="AV542" s="12" t="s">
        <v>90</v>
      </c>
      <c r="AW542" s="12" t="s">
        <v>34</v>
      </c>
      <c r="AX542" s="12" t="s">
        <v>80</v>
      </c>
      <c r="AY542" s="145" t="s">
        <v>158</v>
      </c>
    </row>
    <row r="543" spans="2:65" s="13" customFormat="1">
      <c r="B543" s="151"/>
      <c r="D543" s="144" t="s">
        <v>167</v>
      </c>
      <c r="E543" s="152" t="s">
        <v>1</v>
      </c>
      <c r="F543" s="153" t="s">
        <v>171</v>
      </c>
      <c r="H543" s="154">
        <v>497.28</v>
      </c>
      <c r="I543" s="155"/>
      <c r="L543" s="151"/>
      <c r="M543" s="156"/>
      <c r="T543" s="157"/>
      <c r="AT543" s="152" t="s">
        <v>167</v>
      </c>
      <c r="AU543" s="152" t="s">
        <v>90</v>
      </c>
      <c r="AV543" s="13" t="s">
        <v>165</v>
      </c>
      <c r="AW543" s="13" t="s">
        <v>34</v>
      </c>
      <c r="AX543" s="13" t="s">
        <v>88</v>
      </c>
      <c r="AY543" s="152" t="s">
        <v>158</v>
      </c>
    </row>
    <row r="544" spans="2:65" s="1" customFormat="1" ht="24.2" customHeight="1">
      <c r="B544" s="30"/>
      <c r="C544" s="158" t="s">
        <v>892</v>
      </c>
      <c r="D544" s="158" t="s">
        <v>328</v>
      </c>
      <c r="E544" s="159" t="s">
        <v>893</v>
      </c>
      <c r="F544" s="160" t="s">
        <v>894</v>
      </c>
      <c r="G544" s="161" t="s">
        <v>207</v>
      </c>
      <c r="H544" s="162">
        <v>40.350999999999999</v>
      </c>
      <c r="I544" s="163"/>
      <c r="J544" s="164">
        <f>ROUND(I544*H544,2)</f>
        <v>0</v>
      </c>
      <c r="K544" s="160" t="s">
        <v>164</v>
      </c>
      <c r="L544" s="165"/>
      <c r="M544" s="166" t="s">
        <v>1</v>
      </c>
      <c r="N544" s="167" t="s">
        <v>45</v>
      </c>
      <c r="P544" s="139">
        <f>O544*H544</f>
        <v>0</v>
      </c>
      <c r="Q544" s="139">
        <v>3.0000000000000001E-3</v>
      </c>
      <c r="R544" s="139">
        <f>Q544*H544</f>
        <v>0.12105299999999999</v>
      </c>
      <c r="S544" s="139">
        <v>0</v>
      </c>
      <c r="T544" s="140">
        <f>S544*H544</f>
        <v>0</v>
      </c>
      <c r="AR544" s="141" t="s">
        <v>327</v>
      </c>
      <c r="AT544" s="141" t="s">
        <v>328</v>
      </c>
      <c r="AU544" s="141" t="s">
        <v>90</v>
      </c>
      <c r="AY544" s="15" t="s">
        <v>158</v>
      </c>
      <c r="BE544" s="142">
        <f>IF(N544="základní",J544,0)</f>
        <v>0</v>
      </c>
      <c r="BF544" s="142">
        <f>IF(N544="snížená",J544,0)</f>
        <v>0</v>
      </c>
      <c r="BG544" s="142">
        <f>IF(N544="zákl. přenesená",J544,0)</f>
        <v>0</v>
      </c>
      <c r="BH544" s="142">
        <f>IF(N544="sníž. přenesená",J544,0)</f>
        <v>0</v>
      </c>
      <c r="BI544" s="142">
        <f>IF(N544="nulová",J544,0)</f>
        <v>0</v>
      </c>
      <c r="BJ544" s="15" t="s">
        <v>88</v>
      </c>
      <c r="BK544" s="142">
        <f>ROUND(I544*H544,2)</f>
        <v>0</v>
      </c>
      <c r="BL544" s="15" t="s">
        <v>247</v>
      </c>
      <c r="BM544" s="141" t="s">
        <v>895</v>
      </c>
    </row>
    <row r="545" spans="2:65" s="12" customFormat="1">
      <c r="B545" s="143"/>
      <c r="D545" s="144" t="s">
        <v>167</v>
      </c>
      <c r="E545" s="145" t="s">
        <v>1</v>
      </c>
      <c r="F545" s="146" t="s">
        <v>896</v>
      </c>
      <c r="H545" s="147">
        <v>39.56</v>
      </c>
      <c r="I545" s="148"/>
      <c r="L545" s="143"/>
      <c r="M545" s="149"/>
      <c r="T545" s="150"/>
      <c r="AT545" s="145" t="s">
        <v>167</v>
      </c>
      <c r="AU545" s="145" t="s">
        <v>90</v>
      </c>
      <c r="AV545" s="12" t="s">
        <v>90</v>
      </c>
      <c r="AW545" s="12" t="s">
        <v>34</v>
      </c>
      <c r="AX545" s="12" t="s">
        <v>80</v>
      </c>
      <c r="AY545" s="145" t="s">
        <v>158</v>
      </c>
    </row>
    <row r="546" spans="2:65" s="13" customFormat="1">
      <c r="B546" s="151"/>
      <c r="D546" s="144" t="s">
        <v>167</v>
      </c>
      <c r="E546" s="152" t="s">
        <v>1</v>
      </c>
      <c r="F546" s="153" t="s">
        <v>171</v>
      </c>
      <c r="H546" s="154">
        <v>39.56</v>
      </c>
      <c r="I546" s="155"/>
      <c r="L546" s="151"/>
      <c r="M546" s="156"/>
      <c r="T546" s="157"/>
      <c r="AT546" s="152" t="s">
        <v>167</v>
      </c>
      <c r="AU546" s="152" t="s">
        <v>90</v>
      </c>
      <c r="AV546" s="13" t="s">
        <v>165</v>
      </c>
      <c r="AW546" s="13" t="s">
        <v>34</v>
      </c>
      <c r="AX546" s="13" t="s">
        <v>88</v>
      </c>
      <c r="AY546" s="152" t="s">
        <v>158</v>
      </c>
    </row>
    <row r="547" spans="2:65" s="12" customFormat="1">
      <c r="B547" s="143"/>
      <c r="D547" s="144" t="s">
        <v>167</v>
      </c>
      <c r="F547" s="146" t="s">
        <v>897</v>
      </c>
      <c r="H547" s="147">
        <v>40.350999999999999</v>
      </c>
      <c r="I547" s="148"/>
      <c r="L547" s="143"/>
      <c r="M547" s="149"/>
      <c r="T547" s="150"/>
      <c r="AT547" s="145" t="s">
        <v>167</v>
      </c>
      <c r="AU547" s="145" t="s">
        <v>90</v>
      </c>
      <c r="AV547" s="12" t="s">
        <v>90</v>
      </c>
      <c r="AW547" s="12" t="s">
        <v>4</v>
      </c>
      <c r="AX547" s="12" t="s">
        <v>88</v>
      </c>
      <c r="AY547" s="145" t="s">
        <v>158</v>
      </c>
    </row>
    <row r="548" spans="2:65" s="1" customFormat="1" ht="24.2" customHeight="1">
      <c r="B548" s="30"/>
      <c r="C548" s="130" t="s">
        <v>898</v>
      </c>
      <c r="D548" s="130" t="s">
        <v>160</v>
      </c>
      <c r="E548" s="131" t="s">
        <v>899</v>
      </c>
      <c r="F548" s="132" t="s">
        <v>900</v>
      </c>
      <c r="G548" s="133" t="s">
        <v>297</v>
      </c>
      <c r="H548" s="134">
        <v>114</v>
      </c>
      <c r="I548" s="135"/>
      <c r="J548" s="136">
        <f>ROUND(I548*H548,2)</f>
        <v>0</v>
      </c>
      <c r="K548" s="132" t="s">
        <v>1</v>
      </c>
      <c r="L548" s="30"/>
      <c r="M548" s="137" t="s">
        <v>1</v>
      </c>
      <c r="N548" s="138" t="s">
        <v>45</v>
      </c>
      <c r="P548" s="139">
        <f>O548*H548</f>
        <v>0</v>
      </c>
      <c r="Q548" s="139">
        <v>2.0000000000000002E-5</v>
      </c>
      <c r="R548" s="139">
        <f>Q548*H548</f>
        <v>2.2800000000000003E-3</v>
      </c>
      <c r="S548" s="139">
        <v>0</v>
      </c>
      <c r="T548" s="140">
        <f>S548*H548</f>
        <v>0</v>
      </c>
      <c r="AR548" s="141" t="s">
        <v>165</v>
      </c>
      <c r="AT548" s="141" t="s">
        <v>160</v>
      </c>
      <c r="AU548" s="141" t="s">
        <v>90</v>
      </c>
      <c r="AY548" s="15" t="s">
        <v>158</v>
      </c>
      <c r="BE548" s="142">
        <f>IF(N548="základní",J548,0)</f>
        <v>0</v>
      </c>
      <c r="BF548" s="142">
        <f>IF(N548="snížená",J548,0)</f>
        <v>0</v>
      </c>
      <c r="BG548" s="142">
        <f>IF(N548="zákl. přenesená",J548,0)</f>
        <v>0</v>
      </c>
      <c r="BH548" s="142">
        <f>IF(N548="sníž. přenesená",J548,0)</f>
        <v>0</v>
      </c>
      <c r="BI548" s="142">
        <f>IF(N548="nulová",J548,0)</f>
        <v>0</v>
      </c>
      <c r="BJ548" s="15" t="s">
        <v>88</v>
      </c>
      <c r="BK548" s="142">
        <f>ROUND(I548*H548,2)</f>
        <v>0</v>
      </c>
      <c r="BL548" s="15" t="s">
        <v>165</v>
      </c>
      <c r="BM548" s="141" t="s">
        <v>901</v>
      </c>
    </row>
    <row r="549" spans="2:65" s="12" customFormat="1">
      <c r="B549" s="143"/>
      <c r="D549" s="144" t="s">
        <v>167</v>
      </c>
      <c r="E549" s="145" t="s">
        <v>1</v>
      </c>
      <c r="F549" s="146" t="s">
        <v>902</v>
      </c>
      <c r="H549" s="147">
        <v>114</v>
      </c>
      <c r="I549" s="148"/>
      <c r="L549" s="143"/>
      <c r="M549" s="149"/>
      <c r="T549" s="150"/>
      <c r="AT549" s="145" t="s">
        <v>167</v>
      </c>
      <c r="AU549" s="145" t="s">
        <v>90</v>
      </c>
      <c r="AV549" s="12" t="s">
        <v>90</v>
      </c>
      <c r="AW549" s="12" t="s">
        <v>34</v>
      </c>
      <c r="AX549" s="12" t="s">
        <v>80</v>
      </c>
      <c r="AY549" s="145" t="s">
        <v>158</v>
      </c>
    </row>
    <row r="550" spans="2:65" s="13" customFormat="1">
      <c r="B550" s="151"/>
      <c r="D550" s="144" t="s">
        <v>167</v>
      </c>
      <c r="E550" s="152" t="s">
        <v>1</v>
      </c>
      <c r="F550" s="153" t="s">
        <v>171</v>
      </c>
      <c r="H550" s="154">
        <v>114</v>
      </c>
      <c r="I550" s="155"/>
      <c r="L550" s="151"/>
      <c r="M550" s="156"/>
      <c r="T550" s="157"/>
      <c r="AT550" s="152" t="s">
        <v>167</v>
      </c>
      <c r="AU550" s="152" t="s">
        <v>90</v>
      </c>
      <c r="AV550" s="13" t="s">
        <v>165</v>
      </c>
      <c r="AW550" s="13" t="s">
        <v>34</v>
      </c>
      <c r="AX550" s="13" t="s">
        <v>88</v>
      </c>
      <c r="AY550" s="152" t="s">
        <v>158</v>
      </c>
    </row>
    <row r="551" spans="2:65" s="1" customFormat="1" ht="16.5" customHeight="1">
      <c r="B551" s="30"/>
      <c r="C551" s="158" t="s">
        <v>903</v>
      </c>
      <c r="D551" s="158" t="s">
        <v>328</v>
      </c>
      <c r="E551" s="159" t="s">
        <v>904</v>
      </c>
      <c r="F551" s="160" t="s">
        <v>905</v>
      </c>
      <c r="G551" s="161" t="s">
        <v>297</v>
      </c>
      <c r="H551" s="162">
        <v>114</v>
      </c>
      <c r="I551" s="163"/>
      <c r="J551" s="164">
        <f>ROUND(I551*H551,2)</f>
        <v>0</v>
      </c>
      <c r="K551" s="160" t="s">
        <v>1</v>
      </c>
      <c r="L551" s="165"/>
      <c r="M551" s="166" t="s">
        <v>1</v>
      </c>
      <c r="N551" s="167" t="s">
        <v>45</v>
      </c>
      <c r="P551" s="139">
        <f>O551*H551</f>
        <v>0</v>
      </c>
      <c r="Q551" s="139">
        <v>1.8000000000000001E-4</v>
      </c>
      <c r="R551" s="139">
        <f>Q551*H551</f>
        <v>2.052E-2</v>
      </c>
      <c r="S551" s="139">
        <v>0</v>
      </c>
      <c r="T551" s="140">
        <f>S551*H551</f>
        <v>0</v>
      </c>
      <c r="AR551" s="141" t="s">
        <v>204</v>
      </c>
      <c r="AT551" s="141" t="s">
        <v>328</v>
      </c>
      <c r="AU551" s="141" t="s">
        <v>90</v>
      </c>
      <c r="AY551" s="15" t="s">
        <v>158</v>
      </c>
      <c r="BE551" s="142">
        <f>IF(N551="základní",J551,0)</f>
        <v>0</v>
      </c>
      <c r="BF551" s="142">
        <f>IF(N551="snížená",J551,0)</f>
        <v>0</v>
      </c>
      <c r="BG551" s="142">
        <f>IF(N551="zákl. přenesená",J551,0)</f>
        <v>0</v>
      </c>
      <c r="BH551" s="142">
        <f>IF(N551="sníž. přenesená",J551,0)</f>
        <v>0</v>
      </c>
      <c r="BI551" s="142">
        <f>IF(N551="nulová",J551,0)</f>
        <v>0</v>
      </c>
      <c r="BJ551" s="15" t="s">
        <v>88</v>
      </c>
      <c r="BK551" s="142">
        <f>ROUND(I551*H551,2)</f>
        <v>0</v>
      </c>
      <c r="BL551" s="15" t="s">
        <v>165</v>
      </c>
      <c r="BM551" s="141" t="s">
        <v>906</v>
      </c>
    </row>
    <row r="552" spans="2:65" s="12" customFormat="1">
      <c r="B552" s="143"/>
      <c r="D552" s="144" t="s">
        <v>167</v>
      </c>
      <c r="E552" s="145" t="s">
        <v>1</v>
      </c>
      <c r="F552" s="146" t="s">
        <v>902</v>
      </c>
      <c r="H552" s="147">
        <v>114</v>
      </c>
      <c r="I552" s="148"/>
      <c r="L552" s="143"/>
      <c r="M552" s="149"/>
      <c r="T552" s="150"/>
      <c r="AT552" s="145" t="s">
        <v>167</v>
      </c>
      <c r="AU552" s="145" t="s">
        <v>90</v>
      </c>
      <c r="AV552" s="12" t="s">
        <v>90</v>
      </c>
      <c r="AW552" s="12" t="s">
        <v>34</v>
      </c>
      <c r="AX552" s="12" t="s">
        <v>80</v>
      </c>
      <c r="AY552" s="145" t="s">
        <v>158</v>
      </c>
    </row>
    <row r="553" spans="2:65" s="13" customFormat="1">
      <c r="B553" s="151"/>
      <c r="D553" s="144" t="s">
        <v>167</v>
      </c>
      <c r="E553" s="152" t="s">
        <v>1</v>
      </c>
      <c r="F553" s="153" t="s">
        <v>171</v>
      </c>
      <c r="H553" s="154">
        <v>114</v>
      </c>
      <c r="I553" s="155"/>
      <c r="L553" s="151"/>
      <c r="M553" s="156"/>
      <c r="T553" s="157"/>
      <c r="AT553" s="152" t="s">
        <v>167</v>
      </c>
      <c r="AU553" s="152" t="s">
        <v>90</v>
      </c>
      <c r="AV553" s="13" t="s">
        <v>165</v>
      </c>
      <c r="AW553" s="13" t="s">
        <v>34</v>
      </c>
      <c r="AX553" s="13" t="s">
        <v>88</v>
      </c>
      <c r="AY553" s="152" t="s">
        <v>158</v>
      </c>
    </row>
    <row r="554" spans="2:65" s="1" customFormat="1" ht="24.2" customHeight="1">
      <c r="B554" s="30"/>
      <c r="C554" s="130" t="s">
        <v>907</v>
      </c>
      <c r="D554" s="130" t="s">
        <v>160</v>
      </c>
      <c r="E554" s="131" t="s">
        <v>908</v>
      </c>
      <c r="F554" s="132" t="s">
        <v>909</v>
      </c>
      <c r="G554" s="133" t="s">
        <v>239</v>
      </c>
      <c r="H554" s="134">
        <v>1.839</v>
      </c>
      <c r="I554" s="135"/>
      <c r="J554" s="136">
        <f>ROUND(I554*H554,2)</f>
        <v>0</v>
      </c>
      <c r="K554" s="132" t="s">
        <v>164</v>
      </c>
      <c r="L554" s="30"/>
      <c r="M554" s="137" t="s">
        <v>1</v>
      </c>
      <c r="N554" s="138" t="s">
        <v>45</v>
      </c>
      <c r="P554" s="139">
        <f>O554*H554</f>
        <v>0</v>
      </c>
      <c r="Q554" s="139">
        <v>0</v>
      </c>
      <c r="R554" s="139">
        <f>Q554*H554</f>
        <v>0</v>
      </c>
      <c r="S554" s="139">
        <v>0</v>
      </c>
      <c r="T554" s="140">
        <f>S554*H554</f>
        <v>0</v>
      </c>
      <c r="AR554" s="141" t="s">
        <v>247</v>
      </c>
      <c r="AT554" s="141" t="s">
        <v>160</v>
      </c>
      <c r="AU554" s="141" t="s">
        <v>90</v>
      </c>
      <c r="AY554" s="15" t="s">
        <v>158</v>
      </c>
      <c r="BE554" s="142">
        <f>IF(N554="základní",J554,0)</f>
        <v>0</v>
      </c>
      <c r="BF554" s="142">
        <f>IF(N554="snížená",J554,0)</f>
        <v>0</v>
      </c>
      <c r="BG554" s="142">
        <f>IF(N554="zákl. přenesená",J554,0)</f>
        <v>0</v>
      </c>
      <c r="BH554" s="142">
        <f>IF(N554="sníž. přenesená",J554,0)</f>
        <v>0</v>
      </c>
      <c r="BI554" s="142">
        <f>IF(N554="nulová",J554,0)</f>
        <v>0</v>
      </c>
      <c r="BJ554" s="15" t="s">
        <v>88</v>
      </c>
      <c r="BK554" s="142">
        <f>ROUND(I554*H554,2)</f>
        <v>0</v>
      </c>
      <c r="BL554" s="15" t="s">
        <v>247</v>
      </c>
      <c r="BM554" s="141" t="s">
        <v>910</v>
      </c>
    </row>
    <row r="555" spans="2:65" s="11" customFormat="1" ht="22.9" customHeight="1">
      <c r="B555" s="118"/>
      <c r="D555" s="119" t="s">
        <v>79</v>
      </c>
      <c r="E555" s="128" t="s">
        <v>911</v>
      </c>
      <c r="F555" s="128" t="s">
        <v>912</v>
      </c>
      <c r="I555" s="121"/>
      <c r="J555" s="129">
        <f>BK555</f>
        <v>0</v>
      </c>
      <c r="L555" s="118"/>
      <c r="M555" s="123"/>
      <c r="P555" s="124">
        <f>SUM(P556:P562)</f>
        <v>0</v>
      </c>
      <c r="R555" s="124">
        <f>SUM(R556:R562)</f>
        <v>0.32960492999999996</v>
      </c>
      <c r="T555" s="125">
        <f>SUM(T556:T562)</f>
        <v>0</v>
      </c>
      <c r="AR555" s="119" t="s">
        <v>90</v>
      </c>
      <c r="AT555" s="126" t="s">
        <v>79</v>
      </c>
      <c r="AU555" s="126" t="s">
        <v>88</v>
      </c>
      <c r="AY555" s="119" t="s">
        <v>158</v>
      </c>
      <c r="BK555" s="127">
        <f>SUM(BK556:BK562)</f>
        <v>0</v>
      </c>
    </row>
    <row r="556" spans="2:65" s="1" customFormat="1" ht="24.2" customHeight="1">
      <c r="B556" s="30"/>
      <c r="C556" s="130" t="s">
        <v>913</v>
      </c>
      <c r="D556" s="130" t="s">
        <v>160</v>
      </c>
      <c r="E556" s="131" t="s">
        <v>914</v>
      </c>
      <c r="F556" s="132" t="s">
        <v>915</v>
      </c>
      <c r="G556" s="133" t="s">
        <v>207</v>
      </c>
      <c r="H556" s="134">
        <v>32.21</v>
      </c>
      <c r="I556" s="135"/>
      <c r="J556" s="136">
        <f>ROUND(I556*H556,2)</f>
        <v>0</v>
      </c>
      <c r="K556" s="132" t="s">
        <v>164</v>
      </c>
      <c r="L556" s="30"/>
      <c r="M556" s="137" t="s">
        <v>1</v>
      </c>
      <c r="N556" s="138" t="s">
        <v>45</v>
      </c>
      <c r="P556" s="139">
        <f>O556*H556</f>
        <v>0</v>
      </c>
      <c r="Q556" s="139">
        <v>2.9999999999999997E-4</v>
      </c>
      <c r="R556" s="139">
        <f>Q556*H556</f>
        <v>9.6629999999999997E-3</v>
      </c>
      <c r="S556" s="139">
        <v>0</v>
      </c>
      <c r="T556" s="140">
        <f>S556*H556</f>
        <v>0</v>
      </c>
      <c r="AR556" s="141" t="s">
        <v>247</v>
      </c>
      <c r="AT556" s="141" t="s">
        <v>160</v>
      </c>
      <c r="AU556" s="141" t="s">
        <v>90</v>
      </c>
      <c r="AY556" s="15" t="s">
        <v>158</v>
      </c>
      <c r="BE556" s="142">
        <f>IF(N556="základní",J556,0)</f>
        <v>0</v>
      </c>
      <c r="BF556" s="142">
        <f>IF(N556="snížená",J556,0)</f>
        <v>0</v>
      </c>
      <c r="BG556" s="142">
        <f>IF(N556="zákl. přenesená",J556,0)</f>
        <v>0</v>
      </c>
      <c r="BH556" s="142">
        <f>IF(N556="sníž. přenesená",J556,0)</f>
        <v>0</v>
      </c>
      <c r="BI556" s="142">
        <f>IF(N556="nulová",J556,0)</f>
        <v>0</v>
      </c>
      <c r="BJ556" s="15" t="s">
        <v>88</v>
      </c>
      <c r="BK556" s="142">
        <f>ROUND(I556*H556,2)</f>
        <v>0</v>
      </c>
      <c r="BL556" s="15" t="s">
        <v>247</v>
      </c>
      <c r="BM556" s="141" t="s">
        <v>916</v>
      </c>
    </row>
    <row r="557" spans="2:65" s="12" customFormat="1">
      <c r="B557" s="143"/>
      <c r="D557" s="144" t="s">
        <v>167</v>
      </c>
      <c r="E557" s="145" t="s">
        <v>1</v>
      </c>
      <c r="F557" s="146" t="s">
        <v>917</v>
      </c>
      <c r="H557" s="147">
        <v>28.22</v>
      </c>
      <c r="I557" s="148"/>
      <c r="L557" s="143"/>
      <c r="M557" s="149"/>
      <c r="T557" s="150"/>
      <c r="AT557" s="145" t="s">
        <v>167</v>
      </c>
      <c r="AU557" s="145" t="s">
        <v>90</v>
      </c>
      <c r="AV557" s="12" t="s">
        <v>90</v>
      </c>
      <c r="AW557" s="12" t="s">
        <v>34</v>
      </c>
      <c r="AX557" s="12" t="s">
        <v>80</v>
      </c>
      <c r="AY557" s="145" t="s">
        <v>158</v>
      </c>
    </row>
    <row r="558" spans="2:65" s="12" customFormat="1">
      <c r="B558" s="143"/>
      <c r="D558" s="144" t="s">
        <v>167</v>
      </c>
      <c r="E558" s="145" t="s">
        <v>1</v>
      </c>
      <c r="F558" s="146" t="s">
        <v>918</v>
      </c>
      <c r="H558" s="147">
        <v>3.99</v>
      </c>
      <c r="I558" s="148"/>
      <c r="L558" s="143"/>
      <c r="M558" s="149"/>
      <c r="T558" s="150"/>
      <c r="AT558" s="145" t="s">
        <v>167</v>
      </c>
      <c r="AU558" s="145" t="s">
        <v>90</v>
      </c>
      <c r="AV558" s="12" t="s">
        <v>90</v>
      </c>
      <c r="AW558" s="12" t="s">
        <v>34</v>
      </c>
      <c r="AX558" s="12" t="s">
        <v>80</v>
      </c>
      <c r="AY558" s="145" t="s">
        <v>158</v>
      </c>
    </row>
    <row r="559" spans="2:65" s="13" customFormat="1">
      <c r="B559" s="151"/>
      <c r="D559" s="144" t="s">
        <v>167</v>
      </c>
      <c r="E559" s="152" t="s">
        <v>1</v>
      </c>
      <c r="F559" s="153" t="s">
        <v>171</v>
      </c>
      <c r="H559" s="154">
        <v>32.21</v>
      </c>
      <c r="I559" s="155"/>
      <c r="L559" s="151"/>
      <c r="M559" s="156"/>
      <c r="T559" s="157"/>
      <c r="AT559" s="152" t="s">
        <v>167</v>
      </c>
      <c r="AU559" s="152" t="s">
        <v>90</v>
      </c>
      <c r="AV559" s="13" t="s">
        <v>165</v>
      </c>
      <c r="AW559" s="13" t="s">
        <v>34</v>
      </c>
      <c r="AX559" s="13" t="s">
        <v>88</v>
      </c>
      <c r="AY559" s="152" t="s">
        <v>158</v>
      </c>
    </row>
    <row r="560" spans="2:65" s="1" customFormat="1" ht="37.9" customHeight="1">
      <c r="B560" s="30"/>
      <c r="C560" s="158" t="s">
        <v>919</v>
      </c>
      <c r="D560" s="158" t="s">
        <v>328</v>
      </c>
      <c r="E560" s="159" t="s">
        <v>920</v>
      </c>
      <c r="F560" s="160" t="s">
        <v>921</v>
      </c>
      <c r="G560" s="161" t="s">
        <v>207</v>
      </c>
      <c r="H560" s="162">
        <v>35.430999999999997</v>
      </c>
      <c r="I560" s="163"/>
      <c r="J560" s="164">
        <f>ROUND(I560*H560,2)</f>
        <v>0</v>
      </c>
      <c r="K560" s="160" t="s">
        <v>164</v>
      </c>
      <c r="L560" s="165"/>
      <c r="M560" s="166" t="s">
        <v>1</v>
      </c>
      <c r="N560" s="167" t="s">
        <v>45</v>
      </c>
      <c r="P560" s="139">
        <f>O560*H560</f>
        <v>0</v>
      </c>
      <c r="Q560" s="139">
        <v>9.0299999999999998E-3</v>
      </c>
      <c r="R560" s="139">
        <f>Q560*H560</f>
        <v>0.31994192999999999</v>
      </c>
      <c r="S560" s="139">
        <v>0</v>
      </c>
      <c r="T560" s="140">
        <f>S560*H560</f>
        <v>0</v>
      </c>
      <c r="AR560" s="141" t="s">
        <v>327</v>
      </c>
      <c r="AT560" s="141" t="s">
        <v>328</v>
      </c>
      <c r="AU560" s="141" t="s">
        <v>90</v>
      </c>
      <c r="AY560" s="15" t="s">
        <v>158</v>
      </c>
      <c r="BE560" s="142">
        <f>IF(N560="základní",J560,0)</f>
        <v>0</v>
      </c>
      <c r="BF560" s="142">
        <f>IF(N560="snížená",J560,0)</f>
        <v>0</v>
      </c>
      <c r="BG560" s="142">
        <f>IF(N560="zákl. přenesená",J560,0)</f>
        <v>0</v>
      </c>
      <c r="BH560" s="142">
        <f>IF(N560="sníž. přenesená",J560,0)</f>
        <v>0</v>
      </c>
      <c r="BI560" s="142">
        <f>IF(N560="nulová",J560,0)</f>
        <v>0</v>
      </c>
      <c r="BJ560" s="15" t="s">
        <v>88</v>
      </c>
      <c r="BK560" s="142">
        <f>ROUND(I560*H560,2)</f>
        <v>0</v>
      </c>
      <c r="BL560" s="15" t="s">
        <v>247</v>
      </c>
      <c r="BM560" s="141" t="s">
        <v>922</v>
      </c>
    </row>
    <row r="561" spans="2:65" s="12" customFormat="1">
      <c r="B561" s="143"/>
      <c r="D561" s="144" t="s">
        <v>167</v>
      </c>
      <c r="F561" s="146" t="s">
        <v>923</v>
      </c>
      <c r="H561" s="147">
        <v>35.430999999999997</v>
      </c>
      <c r="I561" s="148"/>
      <c r="L561" s="143"/>
      <c r="M561" s="149"/>
      <c r="T561" s="150"/>
      <c r="AT561" s="145" t="s">
        <v>167</v>
      </c>
      <c r="AU561" s="145" t="s">
        <v>90</v>
      </c>
      <c r="AV561" s="12" t="s">
        <v>90</v>
      </c>
      <c r="AW561" s="12" t="s">
        <v>4</v>
      </c>
      <c r="AX561" s="12" t="s">
        <v>88</v>
      </c>
      <c r="AY561" s="145" t="s">
        <v>158</v>
      </c>
    </row>
    <row r="562" spans="2:65" s="1" customFormat="1" ht="33" customHeight="1">
      <c r="B562" s="30"/>
      <c r="C562" s="130" t="s">
        <v>924</v>
      </c>
      <c r="D562" s="130" t="s">
        <v>160</v>
      </c>
      <c r="E562" s="131" t="s">
        <v>925</v>
      </c>
      <c r="F562" s="132" t="s">
        <v>926</v>
      </c>
      <c r="G562" s="133" t="s">
        <v>239</v>
      </c>
      <c r="H562" s="134">
        <v>0.33</v>
      </c>
      <c r="I562" s="135"/>
      <c r="J562" s="136">
        <f>ROUND(I562*H562,2)</f>
        <v>0</v>
      </c>
      <c r="K562" s="132" t="s">
        <v>164</v>
      </c>
      <c r="L562" s="30"/>
      <c r="M562" s="137" t="s">
        <v>1</v>
      </c>
      <c r="N562" s="138" t="s">
        <v>45</v>
      </c>
      <c r="P562" s="139">
        <f>O562*H562</f>
        <v>0</v>
      </c>
      <c r="Q562" s="139">
        <v>0</v>
      </c>
      <c r="R562" s="139">
        <f>Q562*H562</f>
        <v>0</v>
      </c>
      <c r="S562" s="139">
        <v>0</v>
      </c>
      <c r="T562" s="140">
        <f>S562*H562</f>
        <v>0</v>
      </c>
      <c r="AR562" s="141" t="s">
        <v>247</v>
      </c>
      <c r="AT562" s="141" t="s">
        <v>160</v>
      </c>
      <c r="AU562" s="141" t="s">
        <v>90</v>
      </c>
      <c r="AY562" s="15" t="s">
        <v>158</v>
      </c>
      <c r="BE562" s="142">
        <f>IF(N562="základní",J562,0)</f>
        <v>0</v>
      </c>
      <c r="BF562" s="142">
        <f>IF(N562="snížená",J562,0)</f>
        <v>0</v>
      </c>
      <c r="BG562" s="142">
        <f>IF(N562="zákl. přenesená",J562,0)</f>
        <v>0</v>
      </c>
      <c r="BH562" s="142">
        <f>IF(N562="sníž. přenesená",J562,0)</f>
        <v>0</v>
      </c>
      <c r="BI562" s="142">
        <f>IF(N562="nulová",J562,0)</f>
        <v>0</v>
      </c>
      <c r="BJ562" s="15" t="s">
        <v>88</v>
      </c>
      <c r="BK562" s="142">
        <f>ROUND(I562*H562,2)</f>
        <v>0</v>
      </c>
      <c r="BL562" s="15" t="s">
        <v>247</v>
      </c>
      <c r="BM562" s="141" t="s">
        <v>927</v>
      </c>
    </row>
    <row r="563" spans="2:65" s="11" customFormat="1" ht="22.9" customHeight="1">
      <c r="B563" s="118"/>
      <c r="D563" s="119" t="s">
        <v>79</v>
      </c>
      <c r="E563" s="128" t="s">
        <v>928</v>
      </c>
      <c r="F563" s="128" t="s">
        <v>929</v>
      </c>
      <c r="I563" s="121"/>
      <c r="J563" s="129">
        <f>BK563</f>
        <v>0</v>
      </c>
      <c r="L563" s="118"/>
      <c r="M563" s="123"/>
      <c r="P563" s="124">
        <f>SUM(P564:P566)</f>
        <v>0</v>
      </c>
      <c r="R563" s="124">
        <f>SUM(R564:R566)</f>
        <v>5.3039999999999997E-2</v>
      </c>
      <c r="T563" s="125">
        <f>SUM(T564:T566)</f>
        <v>0</v>
      </c>
      <c r="AR563" s="119" t="s">
        <v>90</v>
      </c>
      <c r="AT563" s="126" t="s">
        <v>79</v>
      </c>
      <c r="AU563" s="126" t="s">
        <v>88</v>
      </c>
      <c r="AY563" s="119" t="s">
        <v>158</v>
      </c>
      <c r="BK563" s="127">
        <f>SUM(BK564:BK566)</f>
        <v>0</v>
      </c>
    </row>
    <row r="564" spans="2:65" s="1" customFormat="1" ht="33" customHeight="1">
      <c r="B564" s="30"/>
      <c r="C564" s="130" t="s">
        <v>930</v>
      </c>
      <c r="D564" s="130" t="s">
        <v>160</v>
      </c>
      <c r="E564" s="131" t="s">
        <v>931</v>
      </c>
      <c r="F564" s="132" t="s">
        <v>932</v>
      </c>
      <c r="G564" s="133" t="s">
        <v>307</v>
      </c>
      <c r="H564" s="134">
        <v>2</v>
      </c>
      <c r="I564" s="135"/>
      <c r="J564" s="136">
        <f>ROUND(I564*H564,2)</f>
        <v>0</v>
      </c>
      <c r="K564" s="132" t="s">
        <v>1</v>
      </c>
      <c r="L564" s="30"/>
      <c r="M564" s="137" t="s">
        <v>1</v>
      </c>
      <c r="N564" s="138" t="s">
        <v>45</v>
      </c>
      <c r="P564" s="139">
        <f>O564*H564</f>
        <v>0</v>
      </c>
      <c r="Q564" s="139">
        <v>1.0200000000000001E-3</v>
      </c>
      <c r="R564" s="139">
        <f>Q564*H564</f>
        <v>2.0400000000000001E-3</v>
      </c>
      <c r="S564" s="139">
        <v>0</v>
      </c>
      <c r="T564" s="140">
        <f>S564*H564</f>
        <v>0</v>
      </c>
      <c r="AR564" s="141" t="s">
        <v>247</v>
      </c>
      <c r="AT564" s="141" t="s">
        <v>160</v>
      </c>
      <c r="AU564" s="141" t="s">
        <v>90</v>
      </c>
      <c r="AY564" s="15" t="s">
        <v>158</v>
      </c>
      <c r="BE564" s="142">
        <f>IF(N564="základní",J564,0)</f>
        <v>0</v>
      </c>
      <c r="BF564" s="142">
        <f>IF(N564="snížená",J564,0)</f>
        <v>0</v>
      </c>
      <c r="BG564" s="142">
        <f>IF(N564="zákl. přenesená",J564,0)</f>
        <v>0</v>
      </c>
      <c r="BH564" s="142">
        <f>IF(N564="sníž. přenesená",J564,0)</f>
        <v>0</v>
      </c>
      <c r="BI564" s="142">
        <f>IF(N564="nulová",J564,0)</f>
        <v>0</v>
      </c>
      <c r="BJ564" s="15" t="s">
        <v>88</v>
      </c>
      <c r="BK564" s="142">
        <f>ROUND(I564*H564,2)</f>
        <v>0</v>
      </c>
      <c r="BL564" s="15" t="s">
        <v>247</v>
      </c>
      <c r="BM564" s="141" t="s">
        <v>933</v>
      </c>
    </row>
    <row r="565" spans="2:65" s="1" customFormat="1" ht="24.2" customHeight="1">
      <c r="B565" s="30"/>
      <c r="C565" s="158" t="s">
        <v>934</v>
      </c>
      <c r="D565" s="158" t="s">
        <v>328</v>
      </c>
      <c r="E565" s="159" t="s">
        <v>935</v>
      </c>
      <c r="F565" s="160" t="s">
        <v>936</v>
      </c>
      <c r="G565" s="161" t="s">
        <v>307</v>
      </c>
      <c r="H565" s="162">
        <v>2</v>
      </c>
      <c r="I565" s="163"/>
      <c r="J565" s="164">
        <f>ROUND(I565*H565,2)</f>
        <v>0</v>
      </c>
      <c r="K565" s="160" t="s">
        <v>1</v>
      </c>
      <c r="L565" s="165"/>
      <c r="M565" s="166" t="s">
        <v>1</v>
      </c>
      <c r="N565" s="167" t="s">
        <v>45</v>
      </c>
      <c r="P565" s="139">
        <f>O565*H565</f>
        <v>0</v>
      </c>
      <c r="Q565" s="139">
        <v>2.5499999999999998E-2</v>
      </c>
      <c r="R565" s="139">
        <f>Q565*H565</f>
        <v>5.0999999999999997E-2</v>
      </c>
      <c r="S565" s="139">
        <v>0</v>
      </c>
      <c r="T565" s="140">
        <f>S565*H565</f>
        <v>0</v>
      </c>
      <c r="AR565" s="141" t="s">
        <v>327</v>
      </c>
      <c r="AT565" s="141" t="s">
        <v>328</v>
      </c>
      <c r="AU565" s="141" t="s">
        <v>90</v>
      </c>
      <c r="AY565" s="15" t="s">
        <v>158</v>
      </c>
      <c r="BE565" s="142">
        <f>IF(N565="základní",J565,0)</f>
        <v>0</v>
      </c>
      <c r="BF565" s="142">
        <f>IF(N565="snížená",J565,0)</f>
        <v>0</v>
      </c>
      <c r="BG565" s="142">
        <f>IF(N565="zákl. přenesená",J565,0)</f>
        <v>0</v>
      </c>
      <c r="BH565" s="142">
        <f>IF(N565="sníž. přenesená",J565,0)</f>
        <v>0</v>
      </c>
      <c r="BI565" s="142">
        <f>IF(N565="nulová",J565,0)</f>
        <v>0</v>
      </c>
      <c r="BJ565" s="15" t="s">
        <v>88</v>
      </c>
      <c r="BK565" s="142">
        <f>ROUND(I565*H565,2)</f>
        <v>0</v>
      </c>
      <c r="BL565" s="15" t="s">
        <v>247</v>
      </c>
      <c r="BM565" s="141" t="s">
        <v>937</v>
      </c>
    </row>
    <row r="566" spans="2:65" s="1" customFormat="1" ht="24.2" customHeight="1">
      <c r="B566" s="30"/>
      <c r="C566" s="130" t="s">
        <v>938</v>
      </c>
      <c r="D566" s="130" t="s">
        <v>160</v>
      </c>
      <c r="E566" s="131" t="s">
        <v>939</v>
      </c>
      <c r="F566" s="132" t="s">
        <v>940</v>
      </c>
      <c r="G566" s="133" t="s">
        <v>239</v>
      </c>
      <c r="H566" s="134">
        <v>5.2999999999999999E-2</v>
      </c>
      <c r="I566" s="135"/>
      <c r="J566" s="136">
        <f>ROUND(I566*H566,2)</f>
        <v>0</v>
      </c>
      <c r="K566" s="132" t="s">
        <v>164</v>
      </c>
      <c r="L566" s="30"/>
      <c r="M566" s="137" t="s">
        <v>1</v>
      </c>
      <c r="N566" s="138" t="s">
        <v>45</v>
      </c>
      <c r="P566" s="139">
        <f>O566*H566</f>
        <v>0</v>
      </c>
      <c r="Q566" s="139">
        <v>0</v>
      </c>
      <c r="R566" s="139">
        <f>Q566*H566</f>
        <v>0</v>
      </c>
      <c r="S566" s="139">
        <v>0</v>
      </c>
      <c r="T566" s="140">
        <f>S566*H566</f>
        <v>0</v>
      </c>
      <c r="AR566" s="141" t="s">
        <v>247</v>
      </c>
      <c r="AT566" s="141" t="s">
        <v>160</v>
      </c>
      <c r="AU566" s="141" t="s">
        <v>90</v>
      </c>
      <c r="AY566" s="15" t="s">
        <v>158</v>
      </c>
      <c r="BE566" s="142">
        <f>IF(N566="základní",J566,0)</f>
        <v>0</v>
      </c>
      <c r="BF566" s="142">
        <f>IF(N566="snížená",J566,0)</f>
        <v>0</v>
      </c>
      <c r="BG566" s="142">
        <f>IF(N566="zákl. přenesená",J566,0)</f>
        <v>0</v>
      </c>
      <c r="BH566" s="142">
        <f>IF(N566="sníž. přenesená",J566,0)</f>
        <v>0</v>
      </c>
      <c r="BI566" s="142">
        <f>IF(N566="nulová",J566,0)</f>
        <v>0</v>
      </c>
      <c r="BJ566" s="15" t="s">
        <v>88</v>
      </c>
      <c r="BK566" s="142">
        <f>ROUND(I566*H566,2)</f>
        <v>0</v>
      </c>
      <c r="BL566" s="15" t="s">
        <v>247</v>
      </c>
      <c r="BM566" s="141" t="s">
        <v>941</v>
      </c>
    </row>
    <row r="567" spans="2:65" s="11" customFormat="1" ht="22.9" customHeight="1">
      <c r="B567" s="118"/>
      <c r="D567" s="119" t="s">
        <v>79</v>
      </c>
      <c r="E567" s="128" t="s">
        <v>942</v>
      </c>
      <c r="F567" s="128" t="s">
        <v>943</v>
      </c>
      <c r="I567" s="121"/>
      <c r="J567" s="129">
        <f>BK567</f>
        <v>0</v>
      </c>
      <c r="L567" s="118"/>
      <c r="M567" s="123"/>
      <c r="P567" s="124">
        <f>SUM(P568:P587)</f>
        <v>0</v>
      </c>
      <c r="R567" s="124">
        <f>SUM(R568:R587)</f>
        <v>6.96E-3</v>
      </c>
      <c r="T567" s="125">
        <f>SUM(T568:T587)</f>
        <v>0</v>
      </c>
      <c r="AR567" s="119" t="s">
        <v>90</v>
      </c>
      <c r="AT567" s="126" t="s">
        <v>79</v>
      </c>
      <c r="AU567" s="126" t="s">
        <v>88</v>
      </c>
      <c r="AY567" s="119" t="s">
        <v>158</v>
      </c>
      <c r="BK567" s="127">
        <f>SUM(BK568:BK587)</f>
        <v>0</v>
      </c>
    </row>
    <row r="568" spans="2:65" s="1" customFormat="1" ht="16.5" customHeight="1">
      <c r="B568" s="30"/>
      <c r="C568" s="130" t="s">
        <v>944</v>
      </c>
      <c r="D568" s="130" t="s">
        <v>160</v>
      </c>
      <c r="E568" s="131" t="s">
        <v>945</v>
      </c>
      <c r="F568" s="132" t="s">
        <v>946</v>
      </c>
      <c r="G568" s="133" t="s">
        <v>307</v>
      </c>
      <c r="H568" s="134">
        <v>3</v>
      </c>
      <c r="I568" s="135"/>
      <c r="J568" s="136">
        <f>ROUND(I568*H568,2)</f>
        <v>0</v>
      </c>
      <c r="K568" s="132" t="s">
        <v>164</v>
      </c>
      <c r="L568" s="30"/>
      <c r="M568" s="137" t="s">
        <v>1</v>
      </c>
      <c r="N568" s="138" t="s">
        <v>45</v>
      </c>
      <c r="P568" s="139">
        <f>O568*H568</f>
        <v>0</v>
      </c>
      <c r="Q568" s="139">
        <v>0</v>
      </c>
      <c r="R568" s="139">
        <f>Q568*H568</f>
        <v>0</v>
      </c>
      <c r="S568" s="139">
        <v>0</v>
      </c>
      <c r="T568" s="140">
        <f>S568*H568</f>
        <v>0</v>
      </c>
      <c r="AR568" s="141" t="s">
        <v>247</v>
      </c>
      <c r="AT568" s="141" t="s">
        <v>160</v>
      </c>
      <c r="AU568" s="141" t="s">
        <v>90</v>
      </c>
      <c r="AY568" s="15" t="s">
        <v>158</v>
      </c>
      <c r="BE568" s="142">
        <f>IF(N568="základní",J568,0)</f>
        <v>0</v>
      </c>
      <c r="BF568" s="142">
        <f>IF(N568="snížená",J568,0)</f>
        <v>0</v>
      </c>
      <c r="BG568" s="142">
        <f>IF(N568="zákl. přenesená",J568,0)</f>
        <v>0</v>
      </c>
      <c r="BH568" s="142">
        <f>IF(N568="sníž. přenesená",J568,0)</f>
        <v>0</v>
      </c>
      <c r="BI568" s="142">
        <f>IF(N568="nulová",J568,0)</f>
        <v>0</v>
      </c>
      <c r="BJ568" s="15" t="s">
        <v>88</v>
      </c>
      <c r="BK568" s="142">
        <f>ROUND(I568*H568,2)</f>
        <v>0</v>
      </c>
      <c r="BL568" s="15" t="s">
        <v>247</v>
      </c>
      <c r="BM568" s="141" t="s">
        <v>947</v>
      </c>
    </row>
    <row r="569" spans="2:65" s="12" customFormat="1">
      <c r="B569" s="143"/>
      <c r="D569" s="144" t="s">
        <v>167</v>
      </c>
      <c r="E569" s="145" t="s">
        <v>1</v>
      </c>
      <c r="F569" s="146" t="s">
        <v>948</v>
      </c>
      <c r="H569" s="147">
        <v>3</v>
      </c>
      <c r="I569" s="148"/>
      <c r="L569" s="143"/>
      <c r="M569" s="149"/>
      <c r="T569" s="150"/>
      <c r="AT569" s="145" t="s">
        <v>167</v>
      </c>
      <c r="AU569" s="145" t="s">
        <v>90</v>
      </c>
      <c r="AV569" s="12" t="s">
        <v>90</v>
      </c>
      <c r="AW569" s="12" t="s">
        <v>34</v>
      </c>
      <c r="AX569" s="12" t="s">
        <v>80</v>
      </c>
      <c r="AY569" s="145" t="s">
        <v>158</v>
      </c>
    </row>
    <row r="570" spans="2:65" s="13" customFormat="1">
      <c r="B570" s="151"/>
      <c r="D570" s="144" t="s">
        <v>167</v>
      </c>
      <c r="E570" s="152" t="s">
        <v>1</v>
      </c>
      <c r="F570" s="153" t="s">
        <v>171</v>
      </c>
      <c r="H570" s="154">
        <v>3</v>
      </c>
      <c r="I570" s="155"/>
      <c r="L570" s="151"/>
      <c r="M570" s="156"/>
      <c r="T570" s="157"/>
      <c r="AT570" s="152" t="s">
        <v>167</v>
      </c>
      <c r="AU570" s="152" t="s">
        <v>90</v>
      </c>
      <c r="AV570" s="13" t="s">
        <v>165</v>
      </c>
      <c r="AW570" s="13" t="s">
        <v>34</v>
      </c>
      <c r="AX570" s="13" t="s">
        <v>88</v>
      </c>
      <c r="AY570" s="152" t="s">
        <v>158</v>
      </c>
    </row>
    <row r="571" spans="2:65" s="1" customFormat="1" ht="16.5" customHeight="1">
      <c r="B571" s="30"/>
      <c r="C571" s="158" t="s">
        <v>949</v>
      </c>
      <c r="D571" s="158" t="s">
        <v>328</v>
      </c>
      <c r="E571" s="159" t="s">
        <v>950</v>
      </c>
      <c r="F571" s="160" t="s">
        <v>951</v>
      </c>
      <c r="G571" s="161" t="s">
        <v>307</v>
      </c>
      <c r="H571" s="162">
        <v>3</v>
      </c>
      <c r="I571" s="163"/>
      <c r="J571" s="164">
        <f>ROUND(I571*H571,2)</f>
        <v>0</v>
      </c>
      <c r="K571" s="160" t="s">
        <v>164</v>
      </c>
      <c r="L571" s="165"/>
      <c r="M571" s="166" t="s">
        <v>1</v>
      </c>
      <c r="N571" s="167" t="s">
        <v>45</v>
      </c>
      <c r="P571" s="139">
        <f>O571*H571</f>
        <v>0</v>
      </c>
      <c r="Q571" s="139">
        <v>5.0000000000000001E-4</v>
      </c>
      <c r="R571" s="139">
        <f>Q571*H571</f>
        <v>1.5E-3</v>
      </c>
      <c r="S571" s="139">
        <v>0</v>
      </c>
      <c r="T571" s="140">
        <f>S571*H571</f>
        <v>0</v>
      </c>
      <c r="AR571" s="141" t="s">
        <v>327</v>
      </c>
      <c r="AT571" s="141" t="s">
        <v>328</v>
      </c>
      <c r="AU571" s="141" t="s">
        <v>90</v>
      </c>
      <c r="AY571" s="15" t="s">
        <v>158</v>
      </c>
      <c r="BE571" s="142">
        <f>IF(N571="základní",J571,0)</f>
        <v>0</v>
      </c>
      <c r="BF571" s="142">
        <f>IF(N571="snížená",J571,0)</f>
        <v>0</v>
      </c>
      <c r="BG571" s="142">
        <f>IF(N571="zákl. přenesená",J571,0)</f>
        <v>0</v>
      </c>
      <c r="BH571" s="142">
        <f>IF(N571="sníž. přenesená",J571,0)</f>
        <v>0</v>
      </c>
      <c r="BI571" s="142">
        <f>IF(N571="nulová",J571,0)</f>
        <v>0</v>
      </c>
      <c r="BJ571" s="15" t="s">
        <v>88</v>
      </c>
      <c r="BK571" s="142">
        <f>ROUND(I571*H571,2)</f>
        <v>0</v>
      </c>
      <c r="BL571" s="15" t="s">
        <v>247</v>
      </c>
      <c r="BM571" s="141" t="s">
        <v>952</v>
      </c>
    </row>
    <row r="572" spans="2:65" s="1" customFormat="1" ht="16.5" customHeight="1">
      <c r="B572" s="30"/>
      <c r="C572" s="130" t="s">
        <v>953</v>
      </c>
      <c r="D572" s="130" t="s">
        <v>160</v>
      </c>
      <c r="E572" s="131" t="s">
        <v>954</v>
      </c>
      <c r="F572" s="132" t="s">
        <v>955</v>
      </c>
      <c r="G572" s="133" t="s">
        <v>307</v>
      </c>
      <c r="H572" s="134">
        <v>2</v>
      </c>
      <c r="I572" s="135"/>
      <c r="J572" s="136">
        <f>ROUND(I572*H572,2)</f>
        <v>0</v>
      </c>
      <c r="K572" s="132" t="s">
        <v>164</v>
      </c>
      <c r="L572" s="30"/>
      <c r="M572" s="137" t="s">
        <v>1</v>
      </c>
      <c r="N572" s="138" t="s">
        <v>45</v>
      </c>
      <c r="P572" s="139">
        <f>O572*H572</f>
        <v>0</v>
      </c>
      <c r="Q572" s="139">
        <v>0</v>
      </c>
      <c r="R572" s="139">
        <f>Q572*H572</f>
        <v>0</v>
      </c>
      <c r="S572" s="139">
        <v>0</v>
      </c>
      <c r="T572" s="140">
        <f>S572*H572</f>
        <v>0</v>
      </c>
      <c r="AR572" s="141" t="s">
        <v>247</v>
      </c>
      <c r="AT572" s="141" t="s">
        <v>160</v>
      </c>
      <c r="AU572" s="141" t="s">
        <v>90</v>
      </c>
      <c r="AY572" s="15" t="s">
        <v>158</v>
      </c>
      <c r="BE572" s="142">
        <f>IF(N572="základní",J572,0)</f>
        <v>0</v>
      </c>
      <c r="BF572" s="142">
        <f>IF(N572="snížená",J572,0)</f>
        <v>0</v>
      </c>
      <c r="BG572" s="142">
        <f>IF(N572="zákl. přenesená",J572,0)</f>
        <v>0</v>
      </c>
      <c r="BH572" s="142">
        <f>IF(N572="sníž. přenesená",J572,0)</f>
        <v>0</v>
      </c>
      <c r="BI572" s="142">
        <f>IF(N572="nulová",J572,0)</f>
        <v>0</v>
      </c>
      <c r="BJ572" s="15" t="s">
        <v>88</v>
      </c>
      <c r="BK572" s="142">
        <f>ROUND(I572*H572,2)</f>
        <v>0</v>
      </c>
      <c r="BL572" s="15" t="s">
        <v>247</v>
      </c>
      <c r="BM572" s="141" t="s">
        <v>956</v>
      </c>
    </row>
    <row r="573" spans="2:65" s="12" customFormat="1">
      <c r="B573" s="143"/>
      <c r="D573" s="144" t="s">
        <v>167</v>
      </c>
      <c r="E573" s="145" t="s">
        <v>1</v>
      </c>
      <c r="F573" s="146" t="s">
        <v>957</v>
      </c>
      <c r="H573" s="147">
        <v>2</v>
      </c>
      <c r="I573" s="148"/>
      <c r="L573" s="143"/>
      <c r="M573" s="149"/>
      <c r="T573" s="150"/>
      <c r="AT573" s="145" t="s">
        <v>167</v>
      </c>
      <c r="AU573" s="145" t="s">
        <v>90</v>
      </c>
      <c r="AV573" s="12" t="s">
        <v>90</v>
      </c>
      <c r="AW573" s="12" t="s">
        <v>34</v>
      </c>
      <c r="AX573" s="12" t="s">
        <v>80</v>
      </c>
      <c r="AY573" s="145" t="s">
        <v>158</v>
      </c>
    </row>
    <row r="574" spans="2:65" s="13" customFormat="1">
      <c r="B574" s="151"/>
      <c r="D574" s="144" t="s">
        <v>167</v>
      </c>
      <c r="E574" s="152" t="s">
        <v>1</v>
      </c>
      <c r="F574" s="153" t="s">
        <v>171</v>
      </c>
      <c r="H574" s="154">
        <v>2</v>
      </c>
      <c r="I574" s="155"/>
      <c r="L574" s="151"/>
      <c r="M574" s="156"/>
      <c r="T574" s="157"/>
      <c r="AT574" s="152" t="s">
        <v>167</v>
      </c>
      <c r="AU574" s="152" t="s">
        <v>90</v>
      </c>
      <c r="AV574" s="13" t="s">
        <v>165</v>
      </c>
      <c r="AW574" s="13" t="s">
        <v>34</v>
      </c>
      <c r="AX574" s="13" t="s">
        <v>88</v>
      </c>
      <c r="AY574" s="152" t="s">
        <v>158</v>
      </c>
    </row>
    <row r="575" spans="2:65" s="1" customFormat="1" ht="16.5" customHeight="1">
      <c r="B575" s="30"/>
      <c r="C575" s="158" t="s">
        <v>958</v>
      </c>
      <c r="D575" s="158" t="s">
        <v>328</v>
      </c>
      <c r="E575" s="159" t="s">
        <v>959</v>
      </c>
      <c r="F575" s="160" t="s">
        <v>960</v>
      </c>
      <c r="G575" s="161" t="s">
        <v>307</v>
      </c>
      <c r="H575" s="162">
        <v>2</v>
      </c>
      <c r="I575" s="163"/>
      <c r="J575" s="164">
        <f>ROUND(I575*H575,2)</f>
        <v>0</v>
      </c>
      <c r="K575" s="160" t="s">
        <v>164</v>
      </c>
      <c r="L575" s="165"/>
      <c r="M575" s="166" t="s">
        <v>1</v>
      </c>
      <c r="N575" s="167" t="s">
        <v>45</v>
      </c>
      <c r="P575" s="139">
        <f>O575*H575</f>
        <v>0</v>
      </c>
      <c r="Q575" s="139">
        <v>5.0000000000000001E-4</v>
      </c>
      <c r="R575" s="139">
        <f>Q575*H575</f>
        <v>1E-3</v>
      </c>
      <c r="S575" s="139">
        <v>0</v>
      </c>
      <c r="T575" s="140">
        <f>S575*H575</f>
        <v>0</v>
      </c>
      <c r="AR575" s="141" t="s">
        <v>327</v>
      </c>
      <c r="AT575" s="141" t="s">
        <v>328</v>
      </c>
      <c r="AU575" s="141" t="s">
        <v>90</v>
      </c>
      <c r="AY575" s="15" t="s">
        <v>158</v>
      </c>
      <c r="BE575" s="142">
        <f>IF(N575="základní",J575,0)</f>
        <v>0</v>
      </c>
      <c r="BF575" s="142">
        <f>IF(N575="snížená",J575,0)</f>
        <v>0</v>
      </c>
      <c r="BG575" s="142">
        <f>IF(N575="zákl. přenesená",J575,0)</f>
        <v>0</v>
      </c>
      <c r="BH575" s="142">
        <f>IF(N575="sníž. přenesená",J575,0)</f>
        <v>0</v>
      </c>
      <c r="BI575" s="142">
        <f>IF(N575="nulová",J575,0)</f>
        <v>0</v>
      </c>
      <c r="BJ575" s="15" t="s">
        <v>88</v>
      </c>
      <c r="BK575" s="142">
        <f>ROUND(I575*H575,2)</f>
        <v>0</v>
      </c>
      <c r="BL575" s="15" t="s">
        <v>247</v>
      </c>
      <c r="BM575" s="141" t="s">
        <v>961</v>
      </c>
    </row>
    <row r="576" spans="2:65" s="1" customFormat="1" ht="16.5" customHeight="1">
      <c r="B576" s="30"/>
      <c r="C576" s="130" t="s">
        <v>962</v>
      </c>
      <c r="D576" s="130" t="s">
        <v>160</v>
      </c>
      <c r="E576" s="131" t="s">
        <v>963</v>
      </c>
      <c r="F576" s="132" t="s">
        <v>964</v>
      </c>
      <c r="G576" s="133" t="s">
        <v>307</v>
      </c>
      <c r="H576" s="134">
        <v>3</v>
      </c>
      <c r="I576" s="135"/>
      <c r="J576" s="136">
        <f>ROUND(I576*H576,2)</f>
        <v>0</v>
      </c>
      <c r="K576" s="132" t="s">
        <v>164</v>
      </c>
      <c r="L576" s="30"/>
      <c r="M576" s="137" t="s">
        <v>1</v>
      </c>
      <c r="N576" s="138" t="s">
        <v>45</v>
      </c>
      <c r="P576" s="139">
        <f>O576*H576</f>
        <v>0</v>
      </c>
      <c r="Q576" s="139">
        <v>0</v>
      </c>
      <c r="R576" s="139">
        <f>Q576*H576</f>
        <v>0</v>
      </c>
      <c r="S576" s="139">
        <v>0</v>
      </c>
      <c r="T576" s="140">
        <f>S576*H576</f>
        <v>0</v>
      </c>
      <c r="AR576" s="141" t="s">
        <v>247</v>
      </c>
      <c r="AT576" s="141" t="s">
        <v>160</v>
      </c>
      <c r="AU576" s="141" t="s">
        <v>90</v>
      </c>
      <c r="AY576" s="15" t="s">
        <v>158</v>
      </c>
      <c r="BE576" s="142">
        <f>IF(N576="základní",J576,0)</f>
        <v>0</v>
      </c>
      <c r="BF576" s="142">
        <f>IF(N576="snížená",J576,0)</f>
        <v>0</v>
      </c>
      <c r="BG576" s="142">
        <f>IF(N576="zákl. přenesená",J576,0)</f>
        <v>0</v>
      </c>
      <c r="BH576" s="142">
        <f>IF(N576="sníž. přenesená",J576,0)</f>
        <v>0</v>
      </c>
      <c r="BI576" s="142">
        <f>IF(N576="nulová",J576,0)</f>
        <v>0</v>
      </c>
      <c r="BJ576" s="15" t="s">
        <v>88</v>
      </c>
      <c r="BK576" s="142">
        <f>ROUND(I576*H576,2)</f>
        <v>0</v>
      </c>
      <c r="BL576" s="15" t="s">
        <v>247</v>
      </c>
      <c r="BM576" s="141" t="s">
        <v>965</v>
      </c>
    </row>
    <row r="577" spans="2:65" s="12" customFormat="1">
      <c r="B577" s="143"/>
      <c r="D577" s="144" t="s">
        <v>167</v>
      </c>
      <c r="E577" s="145" t="s">
        <v>1</v>
      </c>
      <c r="F577" s="146" t="s">
        <v>966</v>
      </c>
      <c r="H577" s="147">
        <v>3</v>
      </c>
      <c r="I577" s="148"/>
      <c r="L577" s="143"/>
      <c r="M577" s="149"/>
      <c r="T577" s="150"/>
      <c r="AT577" s="145" t="s">
        <v>167</v>
      </c>
      <c r="AU577" s="145" t="s">
        <v>90</v>
      </c>
      <c r="AV577" s="12" t="s">
        <v>90</v>
      </c>
      <c r="AW577" s="12" t="s">
        <v>34</v>
      </c>
      <c r="AX577" s="12" t="s">
        <v>88</v>
      </c>
      <c r="AY577" s="145" t="s">
        <v>158</v>
      </c>
    </row>
    <row r="578" spans="2:65" s="1" customFormat="1" ht="24.2" customHeight="1">
      <c r="B578" s="30"/>
      <c r="C578" s="158" t="s">
        <v>967</v>
      </c>
      <c r="D578" s="158" t="s">
        <v>328</v>
      </c>
      <c r="E578" s="159" t="s">
        <v>968</v>
      </c>
      <c r="F578" s="160" t="s">
        <v>969</v>
      </c>
      <c r="G578" s="161" t="s">
        <v>307</v>
      </c>
      <c r="H578" s="162">
        <v>3</v>
      </c>
      <c r="I578" s="163"/>
      <c r="J578" s="164">
        <f>ROUND(I578*H578,2)</f>
        <v>0</v>
      </c>
      <c r="K578" s="160" t="s">
        <v>164</v>
      </c>
      <c r="L578" s="165"/>
      <c r="M578" s="166" t="s">
        <v>1</v>
      </c>
      <c r="N578" s="167" t="s">
        <v>45</v>
      </c>
      <c r="P578" s="139">
        <f>O578*H578</f>
        <v>0</v>
      </c>
      <c r="Q578" s="139">
        <v>5.0000000000000001E-4</v>
      </c>
      <c r="R578" s="139">
        <f>Q578*H578</f>
        <v>1.5E-3</v>
      </c>
      <c r="S578" s="139">
        <v>0</v>
      </c>
      <c r="T578" s="140">
        <f>S578*H578</f>
        <v>0</v>
      </c>
      <c r="AR578" s="141" t="s">
        <v>327</v>
      </c>
      <c r="AT578" s="141" t="s">
        <v>328</v>
      </c>
      <c r="AU578" s="141" t="s">
        <v>90</v>
      </c>
      <c r="AY578" s="15" t="s">
        <v>158</v>
      </c>
      <c r="BE578" s="142">
        <f>IF(N578="základní",J578,0)</f>
        <v>0</v>
      </c>
      <c r="BF578" s="142">
        <f>IF(N578="snížená",J578,0)</f>
        <v>0</v>
      </c>
      <c r="BG578" s="142">
        <f>IF(N578="zákl. přenesená",J578,0)</f>
        <v>0</v>
      </c>
      <c r="BH578" s="142">
        <f>IF(N578="sníž. přenesená",J578,0)</f>
        <v>0</v>
      </c>
      <c r="BI578" s="142">
        <f>IF(N578="nulová",J578,0)</f>
        <v>0</v>
      </c>
      <c r="BJ578" s="15" t="s">
        <v>88</v>
      </c>
      <c r="BK578" s="142">
        <f>ROUND(I578*H578,2)</f>
        <v>0</v>
      </c>
      <c r="BL578" s="15" t="s">
        <v>247</v>
      </c>
      <c r="BM578" s="141" t="s">
        <v>970</v>
      </c>
    </row>
    <row r="579" spans="2:65" s="1" customFormat="1" ht="16.5" customHeight="1">
      <c r="B579" s="30"/>
      <c r="C579" s="130" t="s">
        <v>971</v>
      </c>
      <c r="D579" s="130" t="s">
        <v>160</v>
      </c>
      <c r="E579" s="131" t="s">
        <v>972</v>
      </c>
      <c r="F579" s="132" t="s">
        <v>973</v>
      </c>
      <c r="G579" s="133" t="s">
        <v>307</v>
      </c>
      <c r="H579" s="134">
        <v>2</v>
      </c>
      <c r="I579" s="135"/>
      <c r="J579" s="136">
        <f>ROUND(I579*H579,2)</f>
        <v>0</v>
      </c>
      <c r="K579" s="132" t="s">
        <v>164</v>
      </c>
      <c r="L579" s="30"/>
      <c r="M579" s="137" t="s">
        <v>1</v>
      </c>
      <c r="N579" s="138" t="s">
        <v>45</v>
      </c>
      <c r="P579" s="139">
        <f>O579*H579</f>
        <v>0</v>
      </c>
      <c r="Q579" s="139">
        <v>0</v>
      </c>
      <c r="R579" s="139">
        <f>Q579*H579</f>
        <v>0</v>
      </c>
      <c r="S579" s="139">
        <v>0</v>
      </c>
      <c r="T579" s="140">
        <f>S579*H579</f>
        <v>0</v>
      </c>
      <c r="AR579" s="141" t="s">
        <v>247</v>
      </c>
      <c r="AT579" s="141" t="s">
        <v>160</v>
      </c>
      <c r="AU579" s="141" t="s">
        <v>90</v>
      </c>
      <c r="AY579" s="15" t="s">
        <v>158</v>
      </c>
      <c r="BE579" s="142">
        <f>IF(N579="základní",J579,0)</f>
        <v>0</v>
      </c>
      <c r="BF579" s="142">
        <f>IF(N579="snížená",J579,0)</f>
        <v>0</v>
      </c>
      <c r="BG579" s="142">
        <f>IF(N579="zákl. přenesená",J579,0)</f>
        <v>0</v>
      </c>
      <c r="BH579" s="142">
        <f>IF(N579="sníž. přenesená",J579,0)</f>
        <v>0</v>
      </c>
      <c r="BI579" s="142">
        <f>IF(N579="nulová",J579,0)</f>
        <v>0</v>
      </c>
      <c r="BJ579" s="15" t="s">
        <v>88</v>
      </c>
      <c r="BK579" s="142">
        <f>ROUND(I579*H579,2)</f>
        <v>0</v>
      </c>
      <c r="BL579" s="15" t="s">
        <v>247</v>
      </c>
      <c r="BM579" s="141" t="s">
        <v>974</v>
      </c>
    </row>
    <row r="580" spans="2:65" s="12" customFormat="1">
      <c r="B580" s="143"/>
      <c r="D580" s="144" t="s">
        <v>167</v>
      </c>
      <c r="E580" s="145" t="s">
        <v>1</v>
      </c>
      <c r="F580" s="146" t="s">
        <v>975</v>
      </c>
      <c r="H580" s="147">
        <v>2</v>
      </c>
      <c r="I580" s="148"/>
      <c r="L580" s="143"/>
      <c r="M580" s="149"/>
      <c r="T580" s="150"/>
      <c r="AT580" s="145" t="s">
        <v>167</v>
      </c>
      <c r="AU580" s="145" t="s">
        <v>90</v>
      </c>
      <c r="AV580" s="12" t="s">
        <v>90</v>
      </c>
      <c r="AW580" s="12" t="s">
        <v>34</v>
      </c>
      <c r="AX580" s="12" t="s">
        <v>80</v>
      </c>
      <c r="AY580" s="145" t="s">
        <v>158</v>
      </c>
    </row>
    <row r="581" spans="2:65" s="13" customFormat="1">
      <c r="B581" s="151"/>
      <c r="D581" s="144" t="s">
        <v>167</v>
      </c>
      <c r="E581" s="152" t="s">
        <v>1</v>
      </c>
      <c r="F581" s="153" t="s">
        <v>171</v>
      </c>
      <c r="H581" s="154">
        <v>2</v>
      </c>
      <c r="I581" s="155"/>
      <c r="L581" s="151"/>
      <c r="M581" s="156"/>
      <c r="T581" s="157"/>
      <c r="AT581" s="152" t="s">
        <v>167</v>
      </c>
      <c r="AU581" s="152" t="s">
        <v>90</v>
      </c>
      <c r="AV581" s="13" t="s">
        <v>165</v>
      </c>
      <c r="AW581" s="13" t="s">
        <v>34</v>
      </c>
      <c r="AX581" s="13" t="s">
        <v>88</v>
      </c>
      <c r="AY581" s="152" t="s">
        <v>158</v>
      </c>
    </row>
    <row r="582" spans="2:65" s="1" customFormat="1" ht="24.2" customHeight="1">
      <c r="B582" s="30"/>
      <c r="C582" s="158" t="s">
        <v>976</v>
      </c>
      <c r="D582" s="158" t="s">
        <v>328</v>
      </c>
      <c r="E582" s="159" t="s">
        <v>977</v>
      </c>
      <c r="F582" s="160" t="s">
        <v>978</v>
      </c>
      <c r="G582" s="161" t="s">
        <v>307</v>
      </c>
      <c r="H582" s="162">
        <v>2</v>
      </c>
      <c r="I582" s="163"/>
      <c r="J582" s="164">
        <f>ROUND(I582*H582,2)</f>
        <v>0</v>
      </c>
      <c r="K582" s="160" t="s">
        <v>164</v>
      </c>
      <c r="L582" s="165"/>
      <c r="M582" s="166" t="s">
        <v>1</v>
      </c>
      <c r="N582" s="167" t="s">
        <v>45</v>
      </c>
      <c r="P582" s="139">
        <f>O582*H582</f>
        <v>0</v>
      </c>
      <c r="Q582" s="139">
        <v>1.2999999999999999E-3</v>
      </c>
      <c r="R582" s="139">
        <f>Q582*H582</f>
        <v>2.5999999999999999E-3</v>
      </c>
      <c r="S582" s="139">
        <v>0</v>
      </c>
      <c r="T582" s="140">
        <f>S582*H582</f>
        <v>0</v>
      </c>
      <c r="AR582" s="141" t="s">
        <v>327</v>
      </c>
      <c r="AT582" s="141" t="s">
        <v>328</v>
      </c>
      <c r="AU582" s="141" t="s">
        <v>90</v>
      </c>
      <c r="AY582" s="15" t="s">
        <v>158</v>
      </c>
      <c r="BE582" s="142">
        <f>IF(N582="základní",J582,0)</f>
        <v>0</v>
      </c>
      <c r="BF582" s="142">
        <f>IF(N582="snížená",J582,0)</f>
        <v>0</v>
      </c>
      <c r="BG582" s="142">
        <f>IF(N582="zákl. přenesená",J582,0)</f>
        <v>0</v>
      </c>
      <c r="BH582" s="142">
        <f>IF(N582="sníž. přenesená",J582,0)</f>
        <v>0</v>
      </c>
      <c r="BI582" s="142">
        <f>IF(N582="nulová",J582,0)</f>
        <v>0</v>
      </c>
      <c r="BJ582" s="15" t="s">
        <v>88</v>
      </c>
      <c r="BK582" s="142">
        <f>ROUND(I582*H582,2)</f>
        <v>0</v>
      </c>
      <c r="BL582" s="15" t="s">
        <v>247</v>
      </c>
      <c r="BM582" s="141" t="s">
        <v>979</v>
      </c>
    </row>
    <row r="583" spans="2:65" s="1" customFormat="1" ht="16.5" customHeight="1">
      <c r="B583" s="30"/>
      <c r="C583" s="130" t="s">
        <v>980</v>
      </c>
      <c r="D583" s="130" t="s">
        <v>160</v>
      </c>
      <c r="E583" s="131" t="s">
        <v>981</v>
      </c>
      <c r="F583" s="132" t="s">
        <v>982</v>
      </c>
      <c r="G583" s="133" t="s">
        <v>307</v>
      </c>
      <c r="H583" s="134">
        <v>3</v>
      </c>
      <c r="I583" s="135"/>
      <c r="J583" s="136">
        <f>ROUND(I583*H583,2)</f>
        <v>0</v>
      </c>
      <c r="K583" s="132" t="s">
        <v>164</v>
      </c>
      <c r="L583" s="30"/>
      <c r="M583" s="137" t="s">
        <v>1</v>
      </c>
      <c r="N583" s="138" t="s">
        <v>45</v>
      </c>
      <c r="P583" s="139">
        <f>O583*H583</f>
        <v>0</v>
      </c>
      <c r="Q583" s="139">
        <v>0</v>
      </c>
      <c r="R583" s="139">
        <f>Q583*H583</f>
        <v>0</v>
      </c>
      <c r="S583" s="139">
        <v>0</v>
      </c>
      <c r="T583" s="140">
        <f>S583*H583</f>
        <v>0</v>
      </c>
      <c r="AR583" s="141" t="s">
        <v>247</v>
      </c>
      <c r="AT583" s="141" t="s">
        <v>160</v>
      </c>
      <c r="AU583" s="141" t="s">
        <v>90</v>
      </c>
      <c r="AY583" s="15" t="s">
        <v>158</v>
      </c>
      <c r="BE583" s="142">
        <f>IF(N583="základní",J583,0)</f>
        <v>0</v>
      </c>
      <c r="BF583" s="142">
        <f>IF(N583="snížená",J583,0)</f>
        <v>0</v>
      </c>
      <c r="BG583" s="142">
        <f>IF(N583="zákl. přenesená",J583,0)</f>
        <v>0</v>
      </c>
      <c r="BH583" s="142">
        <f>IF(N583="sníž. přenesená",J583,0)</f>
        <v>0</v>
      </c>
      <c r="BI583" s="142">
        <f>IF(N583="nulová",J583,0)</f>
        <v>0</v>
      </c>
      <c r="BJ583" s="15" t="s">
        <v>88</v>
      </c>
      <c r="BK583" s="142">
        <f>ROUND(I583*H583,2)</f>
        <v>0</v>
      </c>
      <c r="BL583" s="15" t="s">
        <v>247</v>
      </c>
      <c r="BM583" s="141" t="s">
        <v>983</v>
      </c>
    </row>
    <row r="584" spans="2:65" s="12" customFormat="1">
      <c r="B584" s="143"/>
      <c r="D584" s="144" t="s">
        <v>167</v>
      </c>
      <c r="E584" s="145" t="s">
        <v>1</v>
      </c>
      <c r="F584" s="146" t="s">
        <v>984</v>
      </c>
      <c r="H584" s="147">
        <v>3</v>
      </c>
      <c r="I584" s="148"/>
      <c r="L584" s="143"/>
      <c r="M584" s="149"/>
      <c r="T584" s="150"/>
      <c r="AT584" s="145" t="s">
        <v>167</v>
      </c>
      <c r="AU584" s="145" t="s">
        <v>90</v>
      </c>
      <c r="AV584" s="12" t="s">
        <v>90</v>
      </c>
      <c r="AW584" s="12" t="s">
        <v>34</v>
      </c>
      <c r="AX584" s="12" t="s">
        <v>80</v>
      </c>
      <c r="AY584" s="145" t="s">
        <v>158</v>
      </c>
    </row>
    <row r="585" spans="2:65" s="13" customFormat="1">
      <c r="B585" s="151"/>
      <c r="D585" s="144" t="s">
        <v>167</v>
      </c>
      <c r="E585" s="152" t="s">
        <v>1</v>
      </c>
      <c r="F585" s="153" t="s">
        <v>171</v>
      </c>
      <c r="H585" s="154">
        <v>3</v>
      </c>
      <c r="I585" s="155"/>
      <c r="L585" s="151"/>
      <c r="M585" s="156"/>
      <c r="T585" s="157"/>
      <c r="AT585" s="152" t="s">
        <v>167</v>
      </c>
      <c r="AU585" s="152" t="s">
        <v>90</v>
      </c>
      <c r="AV585" s="13" t="s">
        <v>165</v>
      </c>
      <c r="AW585" s="13" t="s">
        <v>34</v>
      </c>
      <c r="AX585" s="13" t="s">
        <v>88</v>
      </c>
      <c r="AY585" s="152" t="s">
        <v>158</v>
      </c>
    </row>
    <row r="586" spans="2:65" s="1" customFormat="1" ht="16.5" customHeight="1">
      <c r="B586" s="30"/>
      <c r="C586" s="158" t="s">
        <v>985</v>
      </c>
      <c r="D586" s="158" t="s">
        <v>328</v>
      </c>
      <c r="E586" s="159" t="s">
        <v>986</v>
      </c>
      <c r="F586" s="160" t="s">
        <v>987</v>
      </c>
      <c r="G586" s="161" t="s">
        <v>307</v>
      </c>
      <c r="H586" s="162">
        <v>3</v>
      </c>
      <c r="I586" s="163"/>
      <c r="J586" s="164">
        <f>ROUND(I586*H586,2)</f>
        <v>0</v>
      </c>
      <c r="K586" s="160" t="s">
        <v>164</v>
      </c>
      <c r="L586" s="165"/>
      <c r="M586" s="166" t="s">
        <v>1</v>
      </c>
      <c r="N586" s="167" t="s">
        <v>45</v>
      </c>
      <c r="P586" s="139">
        <f>O586*H586</f>
        <v>0</v>
      </c>
      <c r="Q586" s="139">
        <v>1.2E-4</v>
      </c>
      <c r="R586" s="139">
        <f>Q586*H586</f>
        <v>3.6000000000000002E-4</v>
      </c>
      <c r="S586" s="139">
        <v>0</v>
      </c>
      <c r="T586" s="140">
        <f>S586*H586</f>
        <v>0</v>
      </c>
      <c r="AR586" s="141" t="s">
        <v>327</v>
      </c>
      <c r="AT586" s="141" t="s">
        <v>328</v>
      </c>
      <c r="AU586" s="141" t="s">
        <v>90</v>
      </c>
      <c r="AY586" s="15" t="s">
        <v>158</v>
      </c>
      <c r="BE586" s="142">
        <f>IF(N586="základní",J586,0)</f>
        <v>0</v>
      </c>
      <c r="BF586" s="142">
        <f>IF(N586="snížená",J586,0)</f>
        <v>0</v>
      </c>
      <c r="BG586" s="142">
        <f>IF(N586="zákl. přenesená",J586,0)</f>
        <v>0</v>
      </c>
      <c r="BH586" s="142">
        <f>IF(N586="sníž. přenesená",J586,0)</f>
        <v>0</v>
      </c>
      <c r="BI586" s="142">
        <f>IF(N586="nulová",J586,0)</f>
        <v>0</v>
      </c>
      <c r="BJ586" s="15" t="s">
        <v>88</v>
      </c>
      <c r="BK586" s="142">
        <f>ROUND(I586*H586,2)</f>
        <v>0</v>
      </c>
      <c r="BL586" s="15" t="s">
        <v>247</v>
      </c>
      <c r="BM586" s="141" t="s">
        <v>988</v>
      </c>
    </row>
    <row r="587" spans="2:65" s="1" customFormat="1" ht="24.2" customHeight="1">
      <c r="B587" s="30"/>
      <c r="C587" s="130" t="s">
        <v>989</v>
      </c>
      <c r="D587" s="130" t="s">
        <v>160</v>
      </c>
      <c r="E587" s="131" t="s">
        <v>990</v>
      </c>
      <c r="F587" s="132" t="s">
        <v>991</v>
      </c>
      <c r="G587" s="133" t="s">
        <v>239</v>
      </c>
      <c r="H587" s="134">
        <v>7.0000000000000001E-3</v>
      </c>
      <c r="I587" s="135"/>
      <c r="J587" s="136">
        <f>ROUND(I587*H587,2)</f>
        <v>0</v>
      </c>
      <c r="K587" s="132" t="s">
        <v>164</v>
      </c>
      <c r="L587" s="30"/>
      <c r="M587" s="137" t="s">
        <v>1</v>
      </c>
      <c r="N587" s="138" t="s">
        <v>45</v>
      </c>
      <c r="P587" s="139">
        <f>O587*H587</f>
        <v>0</v>
      </c>
      <c r="Q587" s="139">
        <v>0</v>
      </c>
      <c r="R587" s="139">
        <f>Q587*H587</f>
        <v>0</v>
      </c>
      <c r="S587" s="139">
        <v>0</v>
      </c>
      <c r="T587" s="140">
        <f>S587*H587</f>
        <v>0</v>
      </c>
      <c r="AR587" s="141" t="s">
        <v>247</v>
      </c>
      <c r="AT587" s="141" t="s">
        <v>160</v>
      </c>
      <c r="AU587" s="141" t="s">
        <v>90</v>
      </c>
      <c r="AY587" s="15" t="s">
        <v>158</v>
      </c>
      <c r="BE587" s="142">
        <f>IF(N587="základní",J587,0)</f>
        <v>0</v>
      </c>
      <c r="BF587" s="142">
        <f>IF(N587="snížená",J587,0)</f>
        <v>0</v>
      </c>
      <c r="BG587" s="142">
        <f>IF(N587="zákl. přenesená",J587,0)</f>
        <v>0</v>
      </c>
      <c r="BH587" s="142">
        <f>IF(N587="sníž. přenesená",J587,0)</f>
        <v>0</v>
      </c>
      <c r="BI587" s="142">
        <f>IF(N587="nulová",J587,0)</f>
        <v>0</v>
      </c>
      <c r="BJ587" s="15" t="s">
        <v>88</v>
      </c>
      <c r="BK587" s="142">
        <f>ROUND(I587*H587,2)</f>
        <v>0</v>
      </c>
      <c r="BL587" s="15" t="s">
        <v>247</v>
      </c>
      <c r="BM587" s="141" t="s">
        <v>992</v>
      </c>
    </row>
    <row r="588" spans="2:65" s="11" customFormat="1" ht="22.9" customHeight="1">
      <c r="B588" s="118"/>
      <c r="D588" s="119" t="s">
        <v>79</v>
      </c>
      <c r="E588" s="128" t="s">
        <v>993</v>
      </c>
      <c r="F588" s="128" t="s">
        <v>994</v>
      </c>
      <c r="I588" s="121"/>
      <c r="J588" s="129">
        <f>BK588</f>
        <v>0</v>
      </c>
      <c r="L588" s="118"/>
      <c r="M588" s="123"/>
      <c r="P588" s="124">
        <f>SUM(P589:P599)</f>
        <v>0</v>
      </c>
      <c r="R588" s="124">
        <f>SUM(R589:R599)</f>
        <v>1.4737980000000001E-2</v>
      </c>
      <c r="T588" s="125">
        <f>SUM(T589:T599)</f>
        <v>0</v>
      </c>
      <c r="AR588" s="119" t="s">
        <v>90</v>
      </c>
      <c r="AT588" s="126" t="s">
        <v>79</v>
      </c>
      <c r="AU588" s="126" t="s">
        <v>88</v>
      </c>
      <c r="AY588" s="119" t="s">
        <v>158</v>
      </c>
      <c r="BK588" s="127">
        <f>SUM(BK589:BK599)</f>
        <v>0</v>
      </c>
    </row>
    <row r="589" spans="2:65" s="1" customFormat="1" ht="24.2" customHeight="1">
      <c r="B589" s="30"/>
      <c r="C589" s="130" t="s">
        <v>995</v>
      </c>
      <c r="D589" s="130" t="s">
        <v>160</v>
      </c>
      <c r="E589" s="131" t="s">
        <v>996</v>
      </c>
      <c r="F589" s="132" t="s">
        <v>997</v>
      </c>
      <c r="G589" s="133" t="s">
        <v>297</v>
      </c>
      <c r="H589" s="134">
        <v>33.6</v>
      </c>
      <c r="I589" s="135"/>
      <c r="J589" s="136">
        <f>ROUND(I589*H589,2)</f>
        <v>0</v>
      </c>
      <c r="K589" s="132" t="s">
        <v>164</v>
      </c>
      <c r="L589" s="30"/>
      <c r="M589" s="137" t="s">
        <v>1</v>
      </c>
      <c r="N589" s="138" t="s">
        <v>45</v>
      </c>
      <c r="P589" s="139">
        <f>O589*H589</f>
        <v>0</v>
      </c>
      <c r="Q589" s="139">
        <v>0</v>
      </c>
      <c r="R589" s="139">
        <f>Q589*H589</f>
        <v>0</v>
      </c>
      <c r="S589" s="139">
        <v>0</v>
      </c>
      <c r="T589" s="140">
        <f>S589*H589</f>
        <v>0</v>
      </c>
      <c r="AR589" s="141" t="s">
        <v>247</v>
      </c>
      <c r="AT589" s="141" t="s">
        <v>160</v>
      </c>
      <c r="AU589" s="141" t="s">
        <v>90</v>
      </c>
      <c r="AY589" s="15" t="s">
        <v>158</v>
      </c>
      <c r="BE589" s="142">
        <f>IF(N589="základní",J589,0)</f>
        <v>0</v>
      </c>
      <c r="BF589" s="142">
        <f>IF(N589="snížená",J589,0)</f>
        <v>0</v>
      </c>
      <c r="BG589" s="142">
        <f>IF(N589="zákl. přenesená",J589,0)</f>
        <v>0</v>
      </c>
      <c r="BH589" s="142">
        <f>IF(N589="sníž. přenesená",J589,0)</f>
        <v>0</v>
      </c>
      <c r="BI589" s="142">
        <f>IF(N589="nulová",J589,0)</f>
        <v>0</v>
      </c>
      <c r="BJ589" s="15" t="s">
        <v>88</v>
      </c>
      <c r="BK589" s="142">
        <f>ROUND(I589*H589,2)</f>
        <v>0</v>
      </c>
      <c r="BL589" s="15" t="s">
        <v>247</v>
      </c>
      <c r="BM589" s="141" t="s">
        <v>998</v>
      </c>
    </row>
    <row r="590" spans="2:65" s="12" customFormat="1">
      <c r="B590" s="143"/>
      <c r="D590" s="144" t="s">
        <v>167</v>
      </c>
      <c r="E590" s="145" t="s">
        <v>1</v>
      </c>
      <c r="F590" s="146" t="s">
        <v>999</v>
      </c>
      <c r="H590" s="147">
        <v>33.6</v>
      </c>
      <c r="I590" s="148"/>
      <c r="L590" s="143"/>
      <c r="M590" s="149"/>
      <c r="T590" s="150"/>
      <c r="AT590" s="145" t="s">
        <v>167</v>
      </c>
      <c r="AU590" s="145" t="s">
        <v>90</v>
      </c>
      <c r="AV590" s="12" t="s">
        <v>90</v>
      </c>
      <c r="AW590" s="12" t="s">
        <v>34</v>
      </c>
      <c r="AX590" s="12" t="s">
        <v>80</v>
      </c>
      <c r="AY590" s="145" t="s">
        <v>158</v>
      </c>
    </row>
    <row r="591" spans="2:65" s="13" customFormat="1">
      <c r="B591" s="151"/>
      <c r="D591" s="144" t="s">
        <v>167</v>
      </c>
      <c r="E591" s="152" t="s">
        <v>1</v>
      </c>
      <c r="F591" s="153" t="s">
        <v>171</v>
      </c>
      <c r="H591" s="154">
        <v>33.6</v>
      </c>
      <c r="I591" s="155"/>
      <c r="L591" s="151"/>
      <c r="M591" s="156"/>
      <c r="T591" s="157"/>
      <c r="AT591" s="152" t="s">
        <v>167</v>
      </c>
      <c r="AU591" s="152" t="s">
        <v>90</v>
      </c>
      <c r="AV591" s="13" t="s">
        <v>165</v>
      </c>
      <c r="AW591" s="13" t="s">
        <v>34</v>
      </c>
      <c r="AX591" s="13" t="s">
        <v>88</v>
      </c>
      <c r="AY591" s="152" t="s">
        <v>158</v>
      </c>
    </row>
    <row r="592" spans="2:65" s="1" customFormat="1" ht="16.5" customHeight="1">
      <c r="B592" s="30"/>
      <c r="C592" s="158" t="s">
        <v>1000</v>
      </c>
      <c r="D592" s="158" t="s">
        <v>328</v>
      </c>
      <c r="E592" s="159" t="s">
        <v>1001</v>
      </c>
      <c r="F592" s="160" t="s">
        <v>1002</v>
      </c>
      <c r="G592" s="161" t="s">
        <v>297</v>
      </c>
      <c r="H592" s="162">
        <v>36.287999999999997</v>
      </c>
      <c r="I592" s="163"/>
      <c r="J592" s="164">
        <f>ROUND(I592*H592,2)</f>
        <v>0</v>
      </c>
      <c r="K592" s="160" t="s">
        <v>164</v>
      </c>
      <c r="L592" s="165"/>
      <c r="M592" s="166" t="s">
        <v>1</v>
      </c>
      <c r="N592" s="167" t="s">
        <v>45</v>
      </c>
      <c r="P592" s="139">
        <f>O592*H592</f>
        <v>0</v>
      </c>
      <c r="Q592" s="139">
        <v>2.1000000000000001E-4</v>
      </c>
      <c r="R592" s="139">
        <f>Q592*H592</f>
        <v>7.6204799999999998E-3</v>
      </c>
      <c r="S592" s="139">
        <v>0</v>
      </c>
      <c r="T592" s="140">
        <f>S592*H592</f>
        <v>0</v>
      </c>
      <c r="AR592" s="141" t="s">
        <v>327</v>
      </c>
      <c r="AT592" s="141" t="s">
        <v>328</v>
      </c>
      <c r="AU592" s="141" t="s">
        <v>90</v>
      </c>
      <c r="AY592" s="15" t="s">
        <v>158</v>
      </c>
      <c r="BE592" s="142">
        <f>IF(N592="základní",J592,0)</f>
        <v>0</v>
      </c>
      <c r="BF592" s="142">
        <f>IF(N592="snížená",J592,0)</f>
        <v>0</v>
      </c>
      <c r="BG592" s="142">
        <f>IF(N592="zákl. přenesená",J592,0)</f>
        <v>0</v>
      </c>
      <c r="BH592" s="142">
        <f>IF(N592="sníž. přenesená",J592,0)</f>
        <v>0</v>
      </c>
      <c r="BI592" s="142">
        <f>IF(N592="nulová",J592,0)</f>
        <v>0</v>
      </c>
      <c r="BJ592" s="15" t="s">
        <v>88</v>
      </c>
      <c r="BK592" s="142">
        <f>ROUND(I592*H592,2)</f>
        <v>0</v>
      </c>
      <c r="BL592" s="15" t="s">
        <v>247</v>
      </c>
      <c r="BM592" s="141" t="s">
        <v>1003</v>
      </c>
    </row>
    <row r="593" spans="2:65" s="12" customFormat="1">
      <c r="B593" s="143"/>
      <c r="D593" s="144" t="s">
        <v>167</v>
      </c>
      <c r="F593" s="146" t="s">
        <v>1004</v>
      </c>
      <c r="H593" s="147">
        <v>36.287999999999997</v>
      </c>
      <c r="I593" s="148"/>
      <c r="L593" s="143"/>
      <c r="M593" s="149"/>
      <c r="T593" s="150"/>
      <c r="AT593" s="145" t="s">
        <v>167</v>
      </c>
      <c r="AU593" s="145" t="s">
        <v>90</v>
      </c>
      <c r="AV593" s="12" t="s">
        <v>90</v>
      </c>
      <c r="AW593" s="12" t="s">
        <v>4</v>
      </c>
      <c r="AX593" s="12" t="s">
        <v>88</v>
      </c>
      <c r="AY593" s="145" t="s">
        <v>158</v>
      </c>
    </row>
    <row r="594" spans="2:65" s="1" customFormat="1" ht="16.5" customHeight="1">
      <c r="B594" s="30"/>
      <c r="C594" s="158" t="s">
        <v>1005</v>
      </c>
      <c r="D594" s="158" t="s">
        <v>328</v>
      </c>
      <c r="E594" s="159" t="s">
        <v>1006</v>
      </c>
      <c r="F594" s="160" t="s">
        <v>1007</v>
      </c>
      <c r="G594" s="161" t="s">
        <v>307</v>
      </c>
      <c r="H594" s="162">
        <v>4</v>
      </c>
      <c r="I594" s="163"/>
      <c r="J594" s="164">
        <f>ROUND(I594*H594,2)</f>
        <v>0</v>
      </c>
      <c r="K594" s="160" t="s">
        <v>164</v>
      </c>
      <c r="L594" s="165"/>
      <c r="M594" s="166" t="s">
        <v>1</v>
      </c>
      <c r="N594" s="167" t="s">
        <v>45</v>
      </c>
      <c r="P594" s="139">
        <f>O594*H594</f>
        <v>0</v>
      </c>
      <c r="Q594" s="139">
        <v>4.2000000000000002E-4</v>
      </c>
      <c r="R594" s="139">
        <f>Q594*H594</f>
        <v>1.6800000000000001E-3</v>
      </c>
      <c r="S594" s="139">
        <v>0</v>
      </c>
      <c r="T594" s="140">
        <f>S594*H594</f>
        <v>0</v>
      </c>
      <c r="AR594" s="141" t="s">
        <v>327</v>
      </c>
      <c r="AT594" s="141" t="s">
        <v>328</v>
      </c>
      <c r="AU594" s="141" t="s">
        <v>90</v>
      </c>
      <c r="AY594" s="15" t="s">
        <v>158</v>
      </c>
      <c r="BE594" s="142">
        <f>IF(N594="základní",J594,0)</f>
        <v>0</v>
      </c>
      <c r="BF594" s="142">
        <f>IF(N594="snížená",J594,0)</f>
        <v>0</v>
      </c>
      <c r="BG594" s="142">
        <f>IF(N594="zákl. přenesená",J594,0)</f>
        <v>0</v>
      </c>
      <c r="BH594" s="142">
        <f>IF(N594="sníž. přenesená",J594,0)</f>
        <v>0</v>
      </c>
      <c r="BI594" s="142">
        <f>IF(N594="nulová",J594,0)</f>
        <v>0</v>
      </c>
      <c r="BJ594" s="15" t="s">
        <v>88</v>
      </c>
      <c r="BK594" s="142">
        <f>ROUND(I594*H594,2)</f>
        <v>0</v>
      </c>
      <c r="BL594" s="15" t="s">
        <v>247</v>
      </c>
      <c r="BM594" s="141" t="s">
        <v>1008</v>
      </c>
    </row>
    <row r="595" spans="2:65" s="1" customFormat="1" ht="16.5" customHeight="1">
      <c r="B595" s="30"/>
      <c r="C595" s="158" t="s">
        <v>1009</v>
      </c>
      <c r="D595" s="158" t="s">
        <v>328</v>
      </c>
      <c r="E595" s="159" t="s">
        <v>1010</v>
      </c>
      <c r="F595" s="160" t="s">
        <v>1011</v>
      </c>
      <c r="G595" s="161" t="s">
        <v>307</v>
      </c>
      <c r="H595" s="162">
        <v>5</v>
      </c>
      <c r="I595" s="163"/>
      <c r="J595" s="164">
        <f>ROUND(I595*H595,2)</f>
        <v>0</v>
      </c>
      <c r="K595" s="160" t="s">
        <v>164</v>
      </c>
      <c r="L595" s="165"/>
      <c r="M595" s="166" t="s">
        <v>1</v>
      </c>
      <c r="N595" s="167" t="s">
        <v>45</v>
      </c>
      <c r="P595" s="139">
        <f>O595*H595</f>
        <v>0</v>
      </c>
      <c r="Q595" s="139">
        <v>6.9999999999999994E-5</v>
      </c>
      <c r="R595" s="139">
        <f>Q595*H595</f>
        <v>3.4999999999999994E-4</v>
      </c>
      <c r="S595" s="139">
        <v>0</v>
      </c>
      <c r="T595" s="140">
        <f>S595*H595</f>
        <v>0</v>
      </c>
      <c r="AR595" s="141" t="s">
        <v>327</v>
      </c>
      <c r="AT595" s="141" t="s">
        <v>328</v>
      </c>
      <c r="AU595" s="141" t="s">
        <v>90</v>
      </c>
      <c r="AY595" s="15" t="s">
        <v>158</v>
      </c>
      <c r="BE595" s="142">
        <f>IF(N595="základní",J595,0)</f>
        <v>0</v>
      </c>
      <c r="BF595" s="142">
        <f>IF(N595="snížená",J595,0)</f>
        <v>0</v>
      </c>
      <c r="BG595" s="142">
        <f>IF(N595="zákl. přenesená",J595,0)</f>
        <v>0</v>
      </c>
      <c r="BH595" s="142">
        <f>IF(N595="sníž. přenesená",J595,0)</f>
        <v>0</v>
      </c>
      <c r="BI595" s="142">
        <f>IF(N595="nulová",J595,0)</f>
        <v>0</v>
      </c>
      <c r="BJ595" s="15" t="s">
        <v>88</v>
      </c>
      <c r="BK595" s="142">
        <f>ROUND(I595*H595,2)</f>
        <v>0</v>
      </c>
      <c r="BL595" s="15" t="s">
        <v>247</v>
      </c>
      <c r="BM595" s="141" t="s">
        <v>1012</v>
      </c>
    </row>
    <row r="596" spans="2:65" s="12" customFormat="1">
      <c r="B596" s="143"/>
      <c r="D596" s="144" t="s">
        <v>167</v>
      </c>
      <c r="F596" s="146" t="s">
        <v>1013</v>
      </c>
      <c r="H596" s="147">
        <v>5</v>
      </c>
      <c r="I596" s="148"/>
      <c r="L596" s="143"/>
      <c r="M596" s="149"/>
      <c r="T596" s="150"/>
      <c r="AT596" s="145" t="s">
        <v>167</v>
      </c>
      <c r="AU596" s="145" t="s">
        <v>90</v>
      </c>
      <c r="AV596" s="12" t="s">
        <v>90</v>
      </c>
      <c r="AW596" s="12" t="s">
        <v>4</v>
      </c>
      <c r="AX596" s="12" t="s">
        <v>88</v>
      </c>
      <c r="AY596" s="145" t="s">
        <v>158</v>
      </c>
    </row>
    <row r="597" spans="2:65" s="1" customFormat="1" ht="21.75" customHeight="1">
      <c r="B597" s="30"/>
      <c r="C597" s="158" t="s">
        <v>1014</v>
      </c>
      <c r="D597" s="158" t="s">
        <v>328</v>
      </c>
      <c r="E597" s="159" t="s">
        <v>1015</v>
      </c>
      <c r="F597" s="160" t="s">
        <v>1016</v>
      </c>
      <c r="G597" s="161" t="s">
        <v>307</v>
      </c>
      <c r="H597" s="162">
        <v>4</v>
      </c>
      <c r="I597" s="163"/>
      <c r="J597" s="164">
        <f>ROUND(I597*H597,2)</f>
        <v>0</v>
      </c>
      <c r="K597" s="160" t="s">
        <v>164</v>
      </c>
      <c r="L597" s="165"/>
      <c r="M597" s="166" t="s">
        <v>1</v>
      </c>
      <c r="N597" s="167" t="s">
        <v>45</v>
      </c>
      <c r="P597" s="139">
        <f>O597*H597</f>
        <v>0</v>
      </c>
      <c r="Q597" s="139">
        <v>5.0000000000000002E-5</v>
      </c>
      <c r="R597" s="139">
        <f>Q597*H597</f>
        <v>2.0000000000000001E-4</v>
      </c>
      <c r="S597" s="139">
        <v>0</v>
      </c>
      <c r="T597" s="140">
        <f>S597*H597</f>
        <v>0</v>
      </c>
      <c r="AR597" s="141" t="s">
        <v>327</v>
      </c>
      <c r="AT597" s="141" t="s">
        <v>328</v>
      </c>
      <c r="AU597" s="141" t="s">
        <v>90</v>
      </c>
      <c r="AY597" s="15" t="s">
        <v>158</v>
      </c>
      <c r="BE597" s="142">
        <f>IF(N597="základní",J597,0)</f>
        <v>0</v>
      </c>
      <c r="BF597" s="142">
        <f>IF(N597="snížená",J597,0)</f>
        <v>0</v>
      </c>
      <c r="BG597" s="142">
        <f>IF(N597="zákl. přenesená",J597,0)</f>
        <v>0</v>
      </c>
      <c r="BH597" s="142">
        <f>IF(N597="sníž. přenesená",J597,0)</f>
        <v>0</v>
      </c>
      <c r="BI597" s="142">
        <f>IF(N597="nulová",J597,0)</f>
        <v>0</v>
      </c>
      <c r="BJ597" s="15" t="s">
        <v>88</v>
      </c>
      <c r="BK597" s="142">
        <f>ROUND(I597*H597,2)</f>
        <v>0</v>
      </c>
      <c r="BL597" s="15" t="s">
        <v>247</v>
      </c>
      <c r="BM597" s="141" t="s">
        <v>1017</v>
      </c>
    </row>
    <row r="598" spans="2:65" s="1" customFormat="1" ht="24.2" customHeight="1">
      <c r="B598" s="30"/>
      <c r="C598" s="158" t="s">
        <v>1018</v>
      </c>
      <c r="D598" s="158" t="s">
        <v>328</v>
      </c>
      <c r="E598" s="159" t="s">
        <v>1019</v>
      </c>
      <c r="F598" s="160" t="s">
        <v>1020</v>
      </c>
      <c r="G598" s="161" t="s">
        <v>307</v>
      </c>
      <c r="H598" s="162">
        <v>19.55</v>
      </c>
      <c r="I598" s="163"/>
      <c r="J598" s="164">
        <f>ROUND(I598*H598,2)</f>
        <v>0</v>
      </c>
      <c r="K598" s="160" t="s">
        <v>164</v>
      </c>
      <c r="L598" s="165"/>
      <c r="M598" s="166" t="s">
        <v>1</v>
      </c>
      <c r="N598" s="167" t="s">
        <v>45</v>
      </c>
      <c r="P598" s="139">
        <f>O598*H598</f>
        <v>0</v>
      </c>
      <c r="Q598" s="139">
        <v>2.5000000000000001E-4</v>
      </c>
      <c r="R598" s="139">
        <f>Q598*H598</f>
        <v>4.8875000000000004E-3</v>
      </c>
      <c r="S598" s="139">
        <v>0</v>
      </c>
      <c r="T598" s="140">
        <f>S598*H598</f>
        <v>0</v>
      </c>
      <c r="AR598" s="141" t="s">
        <v>327</v>
      </c>
      <c r="AT598" s="141" t="s">
        <v>328</v>
      </c>
      <c r="AU598" s="141" t="s">
        <v>90</v>
      </c>
      <c r="AY598" s="15" t="s">
        <v>158</v>
      </c>
      <c r="BE598" s="142">
        <f>IF(N598="základní",J598,0)</f>
        <v>0</v>
      </c>
      <c r="BF598" s="142">
        <f>IF(N598="snížená",J598,0)</f>
        <v>0</v>
      </c>
      <c r="BG598" s="142">
        <f>IF(N598="zákl. přenesená",J598,0)</f>
        <v>0</v>
      </c>
      <c r="BH598" s="142">
        <f>IF(N598="sníž. přenesená",J598,0)</f>
        <v>0</v>
      </c>
      <c r="BI598" s="142">
        <f>IF(N598="nulová",J598,0)</f>
        <v>0</v>
      </c>
      <c r="BJ598" s="15" t="s">
        <v>88</v>
      </c>
      <c r="BK598" s="142">
        <f>ROUND(I598*H598,2)</f>
        <v>0</v>
      </c>
      <c r="BL598" s="15" t="s">
        <v>247</v>
      </c>
      <c r="BM598" s="141" t="s">
        <v>1021</v>
      </c>
    </row>
    <row r="599" spans="2:65" s="12" customFormat="1">
      <c r="B599" s="143"/>
      <c r="D599" s="144" t="s">
        <v>167</v>
      </c>
      <c r="F599" s="146" t="s">
        <v>1022</v>
      </c>
      <c r="H599" s="147">
        <v>19.55</v>
      </c>
      <c r="I599" s="148"/>
      <c r="L599" s="143"/>
      <c r="M599" s="149"/>
      <c r="T599" s="150"/>
      <c r="AT599" s="145" t="s">
        <v>167</v>
      </c>
      <c r="AU599" s="145" t="s">
        <v>90</v>
      </c>
      <c r="AV599" s="12" t="s">
        <v>90</v>
      </c>
      <c r="AW599" s="12" t="s">
        <v>4</v>
      </c>
      <c r="AX599" s="12" t="s">
        <v>88</v>
      </c>
      <c r="AY599" s="145" t="s">
        <v>158</v>
      </c>
    </row>
    <row r="600" spans="2:65" s="11" customFormat="1" ht="22.9" customHeight="1">
      <c r="B600" s="118"/>
      <c r="D600" s="119" t="s">
        <v>79</v>
      </c>
      <c r="E600" s="128" t="s">
        <v>1023</v>
      </c>
      <c r="F600" s="128" t="s">
        <v>1024</v>
      </c>
      <c r="I600" s="121"/>
      <c r="J600" s="129">
        <f>BK600</f>
        <v>0</v>
      </c>
      <c r="L600" s="118"/>
      <c r="M600" s="123"/>
      <c r="P600" s="124">
        <f>SUM(P601:P620)</f>
        <v>0</v>
      </c>
      <c r="R600" s="124">
        <f>SUM(R601:R620)</f>
        <v>3.4895508</v>
      </c>
      <c r="T600" s="125">
        <f>SUM(T601:T620)</f>
        <v>0</v>
      </c>
      <c r="AR600" s="119" t="s">
        <v>90</v>
      </c>
      <c r="AT600" s="126" t="s">
        <v>79</v>
      </c>
      <c r="AU600" s="126" t="s">
        <v>88</v>
      </c>
      <c r="AY600" s="119" t="s">
        <v>158</v>
      </c>
      <c r="BK600" s="127">
        <f>SUM(BK601:BK620)</f>
        <v>0</v>
      </c>
    </row>
    <row r="601" spans="2:65" s="1" customFormat="1" ht="33" customHeight="1">
      <c r="B601" s="30"/>
      <c r="C601" s="130" t="s">
        <v>1025</v>
      </c>
      <c r="D601" s="130" t="s">
        <v>160</v>
      </c>
      <c r="E601" s="131" t="s">
        <v>1026</v>
      </c>
      <c r="F601" s="132" t="s">
        <v>1027</v>
      </c>
      <c r="G601" s="133" t="s">
        <v>297</v>
      </c>
      <c r="H601" s="134">
        <v>69.900000000000006</v>
      </c>
      <c r="I601" s="135"/>
      <c r="J601" s="136">
        <f>ROUND(I601*H601,2)</f>
        <v>0</v>
      </c>
      <c r="K601" s="132" t="s">
        <v>164</v>
      </c>
      <c r="L601" s="30"/>
      <c r="M601" s="137" t="s">
        <v>1</v>
      </c>
      <c r="N601" s="138" t="s">
        <v>45</v>
      </c>
      <c r="P601" s="139">
        <f>O601*H601</f>
        <v>0</v>
      </c>
      <c r="Q601" s="139">
        <v>0</v>
      </c>
      <c r="R601" s="139">
        <f>Q601*H601</f>
        <v>0</v>
      </c>
      <c r="S601" s="139">
        <v>0</v>
      </c>
      <c r="T601" s="140">
        <f>S601*H601</f>
        <v>0</v>
      </c>
      <c r="AR601" s="141" t="s">
        <v>247</v>
      </c>
      <c r="AT601" s="141" t="s">
        <v>160</v>
      </c>
      <c r="AU601" s="141" t="s">
        <v>90</v>
      </c>
      <c r="AY601" s="15" t="s">
        <v>158</v>
      </c>
      <c r="BE601" s="142">
        <f>IF(N601="základní",J601,0)</f>
        <v>0</v>
      </c>
      <c r="BF601" s="142">
        <f>IF(N601="snížená",J601,0)</f>
        <v>0</v>
      </c>
      <c r="BG601" s="142">
        <f>IF(N601="zákl. přenesená",J601,0)</f>
        <v>0</v>
      </c>
      <c r="BH601" s="142">
        <f>IF(N601="sníž. přenesená",J601,0)</f>
        <v>0</v>
      </c>
      <c r="BI601" s="142">
        <f>IF(N601="nulová",J601,0)</f>
        <v>0</v>
      </c>
      <c r="BJ601" s="15" t="s">
        <v>88</v>
      </c>
      <c r="BK601" s="142">
        <f>ROUND(I601*H601,2)</f>
        <v>0</v>
      </c>
      <c r="BL601" s="15" t="s">
        <v>247</v>
      </c>
      <c r="BM601" s="141" t="s">
        <v>1028</v>
      </c>
    </row>
    <row r="602" spans="2:65" s="12" customFormat="1">
      <c r="B602" s="143"/>
      <c r="D602" s="144" t="s">
        <v>167</v>
      </c>
      <c r="E602" s="145" t="s">
        <v>1</v>
      </c>
      <c r="F602" s="146" t="s">
        <v>1029</v>
      </c>
      <c r="H602" s="147">
        <v>51</v>
      </c>
      <c r="I602" s="148"/>
      <c r="L602" s="143"/>
      <c r="M602" s="149"/>
      <c r="T602" s="150"/>
      <c r="AT602" s="145" t="s">
        <v>167</v>
      </c>
      <c r="AU602" s="145" t="s">
        <v>90</v>
      </c>
      <c r="AV602" s="12" t="s">
        <v>90</v>
      </c>
      <c r="AW602" s="12" t="s">
        <v>34</v>
      </c>
      <c r="AX602" s="12" t="s">
        <v>80</v>
      </c>
      <c r="AY602" s="145" t="s">
        <v>158</v>
      </c>
    </row>
    <row r="603" spans="2:65" s="12" customFormat="1">
      <c r="B603" s="143"/>
      <c r="D603" s="144" t="s">
        <v>167</v>
      </c>
      <c r="E603" s="145" t="s">
        <v>1</v>
      </c>
      <c r="F603" s="146" t="s">
        <v>1030</v>
      </c>
      <c r="H603" s="147">
        <v>18.899999999999999</v>
      </c>
      <c r="I603" s="148"/>
      <c r="L603" s="143"/>
      <c r="M603" s="149"/>
      <c r="T603" s="150"/>
      <c r="AT603" s="145" t="s">
        <v>167</v>
      </c>
      <c r="AU603" s="145" t="s">
        <v>90</v>
      </c>
      <c r="AV603" s="12" t="s">
        <v>90</v>
      </c>
      <c r="AW603" s="12" t="s">
        <v>34</v>
      </c>
      <c r="AX603" s="12" t="s">
        <v>80</v>
      </c>
      <c r="AY603" s="145" t="s">
        <v>158</v>
      </c>
    </row>
    <row r="604" spans="2:65" s="13" customFormat="1">
      <c r="B604" s="151"/>
      <c r="D604" s="144" t="s">
        <v>167</v>
      </c>
      <c r="E604" s="152" t="s">
        <v>1</v>
      </c>
      <c r="F604" s="153" t="s">
        <v>171</v>
      </c>
      <c r="H604" s="154">
        <v>69.900000000000006</v>
      </c>
      <c r="I604" s="155"/>
      <c r="L604" s="151"/>
      <c r="M604" s="156"/>
      <c r="T604" s="157"/>
      <c r="AT604" s="152" t="s">
        <v>167</v>
      </c>
      <c r="AU604" s="152" t="s">
        <v>90</v>
      </c>
      <c r="AV604" s="13" t="s">
        <v>165</v>
      </c>
      <c r="AW604" s="13" t="s">
        <v>34</v>
      </c>
      <c r="AX604" s="13" t="s">
        <v>88</v>
      </c>
      <c r="AY604" s="152" t="s">
        <v>158</v>
      </c>
    </row>
    <row r="605" spans="2:65" s="1" customFormat="1" ht="24.2" customHeight="1">
      <c r="B605" s="30"/>
      <c r="C605" s="158" t="s">
        <v>1031</v>
      </c>
      <c r="D605" s="158" t="s">
        <v>328</v>
      </c>
      <c r="E605" s="159" t="s">
        <v>1032</v>
      </c>
      <c r="F605" s="160" t="s">
        <v>1033</v>
      </c>
      <c r="G605" s="161" t="s">
        <v>163</v>
      </c>
      <c r="H605" s="162">
        <v>0.80400000000000005</v>
      </c>
      <c r="I605" s="163"/>
      <c r="J605" s="164">
        <f>ROUND(I605*H605,2)</f>
        <v>0</v>
      </c>
      <c r="K605" s="160" t="s">
        <v>164</v>
      </c>
      <c r="L605" s="165"/>
      <c r="M605" s="166" t="s">
        <v>1</v>
      </c>
      <c r="N605" s="167" t="s">
        <v>45</v>
      </c>
      <c r="P605" s="139">
        <f>O605*H605</f>
        <v>0</v>
      </c>
      <c r="Q605" s="139">
        <v>0.44</v>
      </c>
      <c r="R605" s="139">
        <f>Q605*H605</f>
        <v>0.35376000000000002</v>
      </c>
      <c r="S605" s="139">
        <v>0</v>
      </c>
      <c r="T605" s="140">
        <f>S605*H605</f>
        <v>0</v>
      </c>
      <c r="AR605" s="141" t="s">
        <v>327</v>
      </c>
      <c r="AT605" s="141" t="s">
        <v>328</v>
      </c>
      <c r="AU605" s="141" t="s">
        <v>90</v>
      </c>
      <c r="AY605" s="15" t="s">
        <v>158</v>
      </c>
      <c r="BE605" s="142">
        <f>IF(N605="základní",J605,0)</f>
        <v>0</v>
      </c>
      <c r="BF605" s="142">
        <f>IF(N605="snížená",J605,0)</f>
        <v>0</v>
      </c>
      <c r="BG605" s="142">
        <f>IF(N605="zákl. přenesená",J605,0)</f>
        <v>0</v>
      </c>
      <c r="BH605" s="142">
        <f>IF(N605="sníž. přenesená",J605,0)</f>
        <v>0</v>
      </c>
      <c r="BI605" s="142">
        <f>IF(N605="nulová",J605,0)</f>
        <v>0</v>
      </c>
      <c r="BJ605" s="15" t="s">
        <v>88</v>
      </c>
      <c r="BK605" s="142">
        <f>ROUND(I605*H605,2)</f>
        <v>0</v>
      </c>
      <c r="BL605" s="15" t="s">
        <v>247</v>
      </c>
      <c r="BM605" s="141" t="s">
        <v>1034</v>
      </c>
    </row>
    <row r="606" spans="2:65" s="12" customFormat="1">
      <c r="B606" s="143"/>
      <c r="D606" s="144" t="s">
        <v>167</v>
      </c>
      <c r="E606" s="145" t="s">
        <v>1</v>
      </c>
      <c r="F606" s="146" t="s">
        <v>1035</v>
      </c>
      <c r="H606" s="147">
        <v>0.51</v>
      </c>
      <c r="I606" s="148"/>
      <c r="L606" s="143"/>
      <c r="M606" s="149"/>
      <c r="T606" s="150"/>
      <c r="AT606" s="145" t="s">
        <v>167</v>
      </c>
      <c r="AU606" s="145" t="s">
        <v>90</v>
      </c>
      <c r="AV606" s="12" t="s">
        <v>90</v>
      </c>
      <c r="AW606" s="12" t="s">
        <v>34</v>
      </c>
      <c r="AX606" s="12" t="s">
        <v>80</v>
      </c>
      <c r="AY606" s="145" t="s">
        <v>158</v>
      </c>
    </row>
    <row r="607" spans="2:65" s="12" customFormat="1">
      <c r="B607" s="143"/>
      <c r="D607" s="144" t="s">
        <v>167</v>
      </c>
      <c r="E607" s="145" t="s">
        <v>1</v>
      </c>
      <c r="F607" s="146" t="s">
        <v>1036</v>
      </c>
      <c r="H607" s="147">
        <v>0.189</v>
      </c>
      <c r="I607" s="148"/>
      <c r="L607" s="143"/>
      <c r="M607" s="149"/>
      <c r="T607" s="150"/>
      <c r="AT607" s="145" t="s">
        <v>167</v>
      </c>
      <c r="AU607" s="145" t="s">
        <v>90</v>
      </c>
      <c r="AV607" s="12" t="s">
        <v>90</v>
      </c>
      <c r="AW607" s="12" t="s">
        <v>34</v>
      </c>
      <c r="AX607" s="12" t="s">
        <v>80</v>
      </c>
      <c r="AY607" s="145" t="s">
        <v>158</v>
      </c>
    </row>
    <row r="608" spans="2:65" s="13" customFormat="1">
      <c r="B608" s="151"/>
      <c r="D608" s="144" t="s">
        <v>167</v>
      </c>
      <c r="E608" s="152" t="s">
        <v>1</v>
      </c>
      <c r="F608" s="153" t="s">
        <v>171</v>
      </c>
      <c r="H608" s="154">
        <v>0.69899999999999995</v>
      </c>
      <c r="I608" s="155"/>
      <c r="L608" s="151"/>
      <c r="M608" s="156"/>
      <c r="T608" s="157"/>
      <c r="AT608" s="152" t="s">
        <v>167</v>
      </c>
      <c r="AU608" s="152" t="s">
        <v>90</v>
      </c>
      <c r="AV608" s="13" t="s">
        <v>165</v>
      </c>
      <c r="AW608" s="13" t="s">
        <v>34</v>
      </c>
      <c r="AX608" s="13" t="s">
        <v>88</v>
      </c>
      <c r="AY608" s="152" t="s">
        <v>158</v>
      </c>
    </row>
    <row r="609" spans="2:65" s="12" customFormat="1">
      <c r="B609" s="143"/>
      <c r="D609" s="144" t="s">
        <v>167</v>
      </c>
      <c r="F609" s="146" t="s">
        <v>1037</v>
      </c>
      <c r="H609" s="147">
        <v>0.80400000000000005</v>
      </c>
      <c r="I609" s="148"/>
      <c r="L609" s="143"/>
      <c r="M609" s="149"/>
      <c r="T609" s="150"/>
      <c r="AT609" s="145" t="s">
        <v>167</v>
      </c>
      <c r="AU609" s="145" t="s">
        <v>90</v>
      </c>
      <c r="AV609" s="12" t="s">
        <v>90</v>
      </c>
      <c r="AW609" s="12" t="s">
        <v>4</v>
      </c>
      <c r="AX609" s="12" t="s">
        <v>88</v>
      </c>
      <c r="AY609" s="145" t="s">
        <v>158</v>
      </c>
    </row>
    <row r="610" spans="2:65" s="1" customFormat="1" ht="24.2" customHeight="1">
      <c r="B610" s="30"/>
      <c r="C610" s="130" t="s">
        <v>1038</v>
      </c>
      <c r="D610" s="130" t="s">
        <v>160</v>
      </c>
      <c r="E610" s="131" t="s">
        <v>1039</v>
      </c>
      <c r="F610" s="132" t="s">
        <v>1040</v>
      </c>
      <c r="G610" s="133" t="s">
        <v>207</v>
      </c>
      <c r="H610" s="134">
        <v>48.66</v>
      </c>
      <c r="I610" s="135"/>
      <c r="J610" s="136">
        <f>ROUND(I610*H610,2)</f>
        <v>0</v>
      </c>
      <c r="K610" s="132" t="s">
        <v>164</v>
      </c>
      <c r="L610" s="30"/>
      <c r="M610" s="137" t="s">
        <v>1</v>
      </c>
      <c r="N610" s="138" t="s">
        <v>45</v>
      </c>
      <c r="P610" s="139">
        <f>O610*H610</f>
        <v>0</v>
      </c>
      <c r="Q610" s="139">
        <v>0</v>
      </c>
      <c r="R610" s="139">
        <f>Q610*H610</f>
        <v>0</v>
      </c>
      <c r="S610" s="139">
        <v>0</v>
      </c>
      <c r="T610" s="140">
        <f>S610*H610</f>
        <v>0</v>
      </c>
      <c r="AR610" s="141" t="s">
        <v>247</v>
      </c>
      <c r="AT610" s="141" t="s">
        <v>160</v>
      </c>
      <c r="AU610" s="141" t="s">
        <v>90</v>
      </c>
      <c r="AY610" s="15" t="s">
        <v>158</v>
      </c>
      <c r="BE610" s="142">
        <f>IF(N610="základní",J610,0)</f>
        <v>0</v>
      </c>
      <c r="BF610" s="142">
        <f>IF(N610="snížená",J610,0)</f>
        <v>0</v>
      </c>
      <c r="BG610" s="142">
        <f>IF(N610="zákl. přenesená",J610,0)</f>
        <v>0</v>
      </c>
      <c r="BH610" s="142">
        <f>IF(N610="sníž. přenesená",J610,0)</f>
        <v>0</v>
      </c>
      <c r="BI610" s="142">
        <f>IF(N610="nulová",J610,0)</f>
        <v>0</v>
      </c>
      <c r="BJ610" s="15" t="s">
        <v>88</v>
      </c>
      <c r="BK610" s="142">
        <f>ROUND(I610*H610,2)</f>
        <v>0</v>
      </c>
      <c r="BL610" s="15" t="s">
        <v>247</v>
      </c>
      <c r="BM610" s="141" t="s">
        <v>1041</v>
      </c>
    </row>
    <row r="611" spans="2:65" s="1" customFormat="1" ht="21.75" customHeight="1">
      <c r="B611" s="30"/>
      <c r="C611" s="158" t="s">
        <v>1042</v>
      </c>
      <c r="D611" s="158" t="s">
        <v>328</v>
      </c>
      <c r="E611" s="159" t="s">
        <v>1043</v>
      </c>
      <c r="F611" s="160" t="s">
        <v>1044</v>
      </c>
      <c r="G611" s="161" t="s">
        <v>207</v>
      </c>
      <c r="H611" s="162">
        <v>80.531999999999996</v>
      </c>
      <c r="I611" s="163"/>
      <c r="J611" s="164">
        <f>ROUND(I611*H611,2)</f>
        <v>0</v>
      </c>
      <c r="K611" s="160" t="s">
        <v>164</v>
      </c>
      <c r="L611" s="165"/>
      <c r="M611" s="166" t="s">
        <v>1</v>
      </c>
      <c r="N611" s="167" t="s">
        <v>45</v>
      </c>
      <c r="P611" s="139">
        <f>O611*H611</f>
        <v>0</v>
      </c>
      <c r="Q611" s="139">
        <v>1.49E-2</v>
      </c>
      <c r="R611" s="139">
        <f>Q611*H611</f>
        <v>1.1999267999999998</v>
      </c>
      <c r="S611" s="139">
        <v>0</v>
      </c>
      <c r="T611" s="140">
        <f>S611*H611</f>
        <v>0</v>
      </c>
      <c r="AR611" s="141" t="s">
        <v>327</v>
      </c>
      <c r="AT611" s="141" t="s">
        <v>328</v>
      </c>
      <c r="AU611" s="141" t="s">
        <v>90</v>
      </c>
      <c r="AY611" s="15" t="s">
        <v>158</v>
      </c>
      <c r="BE611" s="142">
        <f>IF(N611="základní",J611,0)</f>
        <v>0</v>
      </c>
      <c r="BF611" s="142">
        <f>IF(N611="snížená",J611,0)</f>
        <v>0</v>
      </c>
      <c r="BG611" s="142">
        <f>IF(N611="zákl. přenesená",J611,0)</f>
        <v>0</v>
      </c>
      <c r="BH611" s="142">
        <f>IF(N611="sníž. přenesená",J611,0)</f>
        <v>0</v>
      </c>
      <c r="BI611" s="142">
        <f>IF(N611="nulová",J611,0)</f>
        <v>0</v>
      </c>
      <c r="BJ611" s="15" t="s">
        <v>88</v>
      </c>
      <c r="BK611" s="142">
        <f>ROUND(I611*H611,2)</f>
        <v>0</v>
      </c>
      <c r="BL611" s="15" t="s">
        <v>247</v>
      </c>
      <c r="BM611" s="141" t="s">
        <v>1045</v>
      </c>
    </row>
    <row r="612" spans="2:65" s="12" customFormat="1">
      <c r="B612" s="143"/>
      <c r="D612" s="144" t="s">
        <v>167</v>
      </c>
      <c r="F612" s="146" t="s">
        <v>1046</v>
      </c>
      <c r="H612" s="147">
        <v>80.531999999999996</v>
      </c>
      <c r="I612" s="148"/>
      <c r="L612" s="143"/>
      <c r="M612" s="149"/>
      <c r="T612" s="150"/>
      <c r="AT612" s="145" t="s">
        <v>167</v>
      </c>
      <c r="AU612" s="145" t="s">
        <v>90</v>
      </c>
      <c r="AV612" s="12" t="s">
        <v>90</v>
      </c>
      <c r="AW612" s="12" t="s">
        <v>4</v>
      </c>
      <c r="AX612" s="12" t="s">
        <v>88</v>
      </c>
      <c r="AY612" s="145" t="s">
        <v>158</v>
      </c>
    </row>
    <row r="613" spans="2:65" s="1" customFormat="1" ht="33" customHeight="1">
      <c r="B613" s="30"/>
      <c r="C613" s="130" t="s">
        <v>1047</v>
      </c>
      <c r="D613" s="130" t="s">
        <v>160</v>
      </c>
      <c r="E613" s="131" t="s">
        <v>1048</v>
      </c>
      <c r="F613" s="132" t="s">
        <v>1049</v>
      </c>
      <c r="G613" s="133" t="s">
        <v>207</v>
      </c>
      <c r="H613" s="134">
        <v>187.04</v>
      </c>
      <c r="I613" s="135"/>
      <c r="J613" s="136">
        <f>ROUND(I613*H613,2)</f>
        <v>0</v>
      </c>
      <c r="K613" s="132" t="s">
        <v>1</v>
      </c>
      <c r="L613" s="30"/>
      <c r="M613" s="137" t="s">
        <v>1</v>
      </c>
      <c r="N613" s="138" t="s">
        <v>45</v>
      </c>
      <c r="P613" s="139">
        <f>O613*H613</f>
        <v>0</v>
      </c>
      <c r="Q613" s="139">
        <v>0</v>
      </c>
      <c r="R613" s="139">
        <f>Q613*H613</f>
        <v>0</v>
      </c>
      <c r="S613" s="139">
        <v>0</v>
      </c>
      <c r="T613" s="140">
        <f>S613*H613</f>
        <v>0</v>
      </c>
      <c r="AR613" s="141" t="s">
        <v>247</v>
      </c>
      <c r="AT613" s="141" t="s">
        <v>160</v>
      </c>
      <c r="AU613" s="141" t="s">
        <v>90</v>
      </c>
      <c r="AY613" s="15" t="s">
        <v>158</v>
      </c>
      <c r="BE613" s="142">
        <f>IF(N613="základní",J613,0)</f>
        <v>0</v>
      </c>
      <c r="BF613" s="142">
        <f>IF(N613="snížená",J613,0)</f>
        <v>0</v>
      </c>
      <c r="BG613" s="142">
        <f>IF(N613="zákl. přenesená",J613,0)</f>
        <v>0</v>
      </c>
      <c r="BH613" s="142">
        <f>IF(N613="sníž. přenesená",J613,0)</f>
        <v>0</v>
      </c>
      <c r="BI613" s="142">
        <f>IF(N613="nulová",J613,0)</f>
        <v>0</v>
      </c>
      <c r="BJ613" s="15" t="s">
        <v>88</v>
      </c>
      <c r="BK613" s="142">
        <f>ROUND(I613*H613,2)</f>
        <v>0</v>
      </c>
      <c r="BL613" s="15" t="s">
        <v>247</v>
      </c>
      <c r="BM613" s="141" t="s">
        <v>1050</v>
      </c>
    </row>
    <row r="614" spans="2:65" s="12" customFormat="1">
      <c r="B614" s="143"/>
      <c r="D614" s="144" t="s">
        <v>167</v>
      </c>
      <c r="E614" s="145" t="s">
        <v>1</v>
      </c>
      <c r="F614" s="146" t="s">
        <v>1051</v>
      </c>
      <c r="H614" s="147">
        <v>187.04</v>
      </c>
      <c r="I614" s="148"/>
      <c r="L614" s="143"/>
      <c r="M614" s="149"/>
      <c r="T614" s="150"/>
      <c r="AT614" s="145" t="s">
        <v>167</v>
      </c>
      <c r="AU614" s="145" t="s">
        <v>90</v>
      </c>
      <c r="AV614" s="12" t="s">
        <v>90</v>
      </c>
      <c r="AW614" s="12" t="s">
        <v>34</v>
      </c>
      <c r="AX614" s="12" t="s">
        <v>80</v>
      </c>
      <c r="AY614" s="145" t="s">
        <v>158</v>
      </c>
    </row>
    <row r="615" spans="2:65" s="13" customFormat="1">
      <c r="B615" s="151"/>
      <c r="D615" s="144" t="s">
        <v>167</v>
      </c>
      <c r="E615" s="152" t="s">
        <v>1</v>
      </c>
      <c r="F615" s="153" t="s">
        <v>171</v>
      </c>
      <c r="H615" s="154">
        <v>187.04</v>
      </c>
      <c r="I615" s="155"/>
      <c r="L615" s="151"/>
      <c r="M615" s="156"/>
      <c r="T615" s="157"/>
      <c r="AT615" s="152" t="s">
        <v>167</v>
      </c>
      <c r="AU615" s="152" t="s">
        <v>90</v>
      </c>
      <c r="AV615" s="13" t="s">
        <v>165</v>
      </c>
      <c r="AW615" s="13" t="s">
        <v>34</v>
      </c>
      <c r="AX615" s="13" t="s">
        <v>88</v>
      </c>
      <c r="AY615" s="152" t="s">
        <v>158</v>
      </c>
    </row>
    <row r="616" spans="2:65" s="1" customFormat="1" ht="21.75" customHeight="1">
      <c r="B616" s="30"/>
      <c r="C616" s="158" t="s">
        <v>1052</v>
      </c>
      <c r="D616" s="158" t="s">
        <v>328</v>
      </c>
      <c r="E616" s="159" t="s">
        <v>1053</v>
      </c>
      <c r="F616" s="160" t="s">
        <v>1054</v>
      </c>
      <c r="G616" s="161" t="s">
        <v>207</v>
      </c>
      <c r="H616" s="162">
        <v>215.096</v>
      </c>
      <c r="I616" s="163"/>
      <c r="J616" s="164">
        <f>ROUND(I616*H616,2)</f>
        <v>0</v>
      </c>
      <c r="K616" s="160" t="s">
        <v>164</v>
      </c>
      <c r="L616" s="165"/>
      <c r="M616" s="166" t="s">
        <v>1</v>
      </c>
      <c r="N616" s="167" t="s">
        <v>45</v>
      </c>
      <c r="P616" s="139">
        <f>O616*H616</f>
        <v>0</v>
      </c>
      <c r="Q616" s="139">
        <v>8.9999999999999993E-3</v>
      </c>
      <c r="R616" s="139">
        <f>Q616*H616</f>
        <v>1.9358639999999998</v>
      </c>
      <c r="S616" s="139">
        <v>0</v>
      </c>
      <c r="T616" s="140">
        <f>S616*H616</f>
        <v>0</v>
      </c>
      <c r="AR616" s="141" t="s">
        <v>327</v>
      </c>
      <c r="AT616" s="141" t="s">
        <v>328</v>
      </c>
      <c r="AU616" s="141" t="s">
        <v>90</v>
      </c>
      <c r="AY616" s="15" t="s">
        <v>158</v>
      </c>
      <c r="BE616" s="142">
        <f>IF(N616="základní",J616,0)</f>
        <v>0</v>
      </c>
      <c r="BF616" s="142">
        <f>IF(N616="snížená",J616,0)</f>
        <v>0</v>
      </c>
      <c r="BG616" s="142">
        <f>IF(N616="zákl. přenesená",J616,0)</f>
        <v>0</v>
      </c>
      <c r="BH616" s="142">
        <f>IF(N616="sníž. přenesená",J616,0)</f>
        <v>0</v>
      </c>
      <c r="BI616" s="142">
        <f>IF(N616="nulová",J616,0)</f>
        <v>0</v>
      </c>
      <c r="BJ616" s="15" t="s">
        <v>88</v>
      </c>
      <c r="BK616" s="142">
        <f>ROUND(I616*H616,2)</f>
        <v>0</v>
      </c>
      <c r="BL616" s="15" t="s">
        <v>247</v>
      </c>
      <c r="BM616" s="141" t="s">
        <v>1055</v>
      </c>
    </row>
    <row r="617" spans="2:65" s="12" customFormat="1">
      <c r="B617" s="143"/>
      <c r="D617" s="144" t="s">
        <v>167</v>
      </c>
      <c r="E617" s="145" t="s">
        <v>1</v>
      </c>
      <c r="F617" s="146" t="s">
        <v>1056</v>
      </c>
      <c r="H617" s="147">
        <v>187.04</v>
      </c>
      <c r="I617" s="148"/>
      <c r="L617" s="143"/>
      <c r="M617" s="149"/>
      <c r="T617" s="150"/>
      <c r="AT617" s="145" t="s">
        <v>167</v>
      </c>
      <c r="AU617" s="145" t="s">
        <v>90</v>
      </c>
      <c r="AV617" s="12" t="s">
        <v>90</v>
      </c>
      <c r="AW617" s="12" t="s">
        <v>34</v>
      </c>
      <c r="AX617" s="12" t="s">
        <v>80</v>
      </c>
      <c r="AY617" s="145" t="s">
        <v>158</v>
      </c>
    </row>
    <row r="618" spans="2:65" s="13" customFormat="1">
      <c r="B618" s="151"/>
      <c r="D618" s="144" t="s">
        <v>167</v>
      </c>
      <c r="E618" s="152" t="s">
        <v>1</v>
      </c>
      <c r="F618" s="153" t="s">
        <v>171</v>
      </c>
      <c r="H618" s="154">
        <v>187.04</v>
      </c>
      <c r="I618" s="155"/>
      <c r="L618" s="151"/>
      <c r="M618" s="156"/>
      <c r="T618" s="157"/>
      <c r="AT618" s="152" t="s">
        <v>167</v>
      </c>
      <c r="AU618" s="152" t="s">
        <v>90</v>
      </c>
      <c r="AV618" s="13" t="s">
        <v>165</v>
      </c>
      <c r="AW618" s="13" t="s">
        <v>34</v>
      </c>
      <c r="AX618" s="13" t="s">
        <v>88</v>
      </c>
      <c r="AY618" s="152" t="s">
        <v>158</v>
      </c>
    </row>
    <row r="619" spans="2:65" s="12" customFormat="1">
      <c r="B619" s="143"/>
      <c r="D619" s="144" t="s">
        <v>167</v>
      </c>
      <c r="F619" s="146" t="s">
        <v>1057</v>
      </c>
      <c r="H619" s="147">
        <v>215.096</v>
      </c>
      <c r="I619" s="148"/>
      <c r="L619" s="143"/>
      <c r="M619" s="149"/>
      <c r="T619" s="150"/>
      <c r="AT619" s="145" t="s">
        <v>167</v>
      </c>
      <c r="AU619" s="145" t="s">
        <v>90</v>
      </c>
      <c r="AV619" s="12" t="s">
        <v>90</v>
      </c>
      <c r="AW619" s="12" t="s">
        <v>4</v>
      </c>
      <c r="AX619" s="12" t="s">
        <v>88</v>
      </c>
      <c r="AY619" s="145" t="s">
        <v>158</v>
      </c>
    </row>
    <row r="620" spans="2:65" s="1" customFormat="1" ht="24.2" customHeight="1">
      <c r="B620" s="30"/>
      <c r="C620" s="130" t="s">
        <v>1058</v>
      </c>
      <c r="D620" s="130" t="s">
        <v>160</v>
      </c>
      <c r="E620" s="131" t="s">
        <v>1059</v>
      </c>
      <c r="F620" s="132" t="s">
        <v>1060</v>
      </c>
      <c r="G620" s="133" t="s">
        <v>239</v>
      </c>
      <c r="H620" s="134">
        <v>3.49</v>
      </c>
      <c r="I620" s="135"/>
      <c r="J620" s="136">
        <f>ROUND(I620*H620,2)</f>
        <v>0</v>
      </c>
      <c r="K620" s="132" t="s">
        <v>164</v>
      </c>
      <c r="L620" s="30"/>
      <c r="M620" s="137" t="s">
        <v>1</v>
      </c>
      <c r="N620" s="138" t="s">
        <v>45</v>
      </c>
      <c r="P620" s="139">
        <f>O620*H620</f>
        <v>0</v>
      </c>
      <c r="Q620" s="139">
        <v>0</v>
      </c>
      <c r="R620" s="139">
        <f>Q620*H620</f>
        <v>0</v>
      </c>
      <c r="S620" s="139">
        <v>0</v>
      </c>
      <c r="T620" s="140">
        <f>S620*H620</f>
        <v>0</v>
      </c>
      <c r="AR620" s="141" t="s">
        <v>247</v>
      </c>
      <c r="AT620" s="141" t="s">
        <v>160</v>
      </c>
      <c r="AU620" s="141" t="s">
        <v>90</v>
      </c>
      <c r="AY620" s="15" t="s">
        <v>158</v>
      </c>
      <c r="BE620" s="142">
        <f>IF(N620="základní",J620,0)</f>
        <v>0</v>
      </c>
      <c r="BF620" s="142">
        <f>IF(N620="snížená",J620,0)</f>
        <v>0</v>
      </c>
      <c r="BG620" s="142">
        <f>IF(N620="zákl. přenesená",J620,0)</f>
        <v>0</v>
      </c>
      <c r="BH620" s="142">
        <f>IF(N620="sníž. přenesená",J620,0)</f>
        <v>0</v>
      </c>
      <c r="BI620" s="142">
        <f>IF(N620="nulová",J620,0)</f>
        <v>0</v>
      </c>
      <c r="BJ620" s="15" t="s">
        <v>88</v>
      </c>
      <c r="BK620" s="142">
        <f>ROUND(I620*H620,2)</f>
        <v>0</v>
      </c>
      <c r="BL620" s="15" t="s">
        <v>247</v>
      </c>
      <c r="BM620" s="141" t="s">
        <v>1061</v>
      </c>
    </row>
    <row r="621" spans="2:65" s="11" customFormat="1" ht="22.9" customHeight="1">
      <c r="B621" s="118"/>
      <c r="D621" s="119" t="s">
        <v>79</v>
      </c>
      <c r="E621" s="128" t="s">
        <v>1062</v>
      </c>
      <c r="F621" s="128" t="s">
        <v>1063</v>
      </c>
      <c r="I621" s="121"/>
      <c r="J621" s="129">
        <f>BK621</f>
        <v>0</v>
      </c>
      <c r="L621" s="118"/>
      <c r="M621" s="123"/>
      <c r="P621" s="124">
        <f>SUM(P622:P645)</f>
        <v>0</v>
      </c>
      <c r="R621" s="124">
        <f>SUM(R622:R645)</f>
        <v>4.7326563999999998</v>
      </c>
      <c r="T621" s="125">
        <f>SUM(T622:T645)</f>
        <v>0</v>
      </c>
      <c r="AR621" s="119" t="s">
        <v>90</v>
      </c>
      <c r="AT621" s="126" t="s">
        <v>79</v>
      </c>
      <c r="AU621" s="126" t="s">
        <v>88</v>
      </c>
      <c r="AY621" s="119" t="s">
        <v>158</v>
      </c>
      <c r="BK621" s="127">
        <f>SUM(BK622:BK645)</f>
        <v>0</v>
      </c>
    </row>
    <row r="622" spans="2:65" s="1" customFormat="1" ht="24.2" customHeight="1">
      <c r="B622" s="30"/>
      <c r="C622" s="130" t="s">
        <v>1064</v>
      </c>
      <c r="D622" s="130" t="s">
        <v>160</v>
      </c>
      <c r="E622" s="131" t="s">
        <v>1065</v>
      </c>
      <c r="F622" s="132" t="s">
        <v>1066</v>
      </c>
      <c r="G622" s="133" t="s">
        <v>207</v>
      </c>
      <c r="H622" s="134">
        <v>7.2</v>
      </c>
      <c r="I622" s="135"/>
      <c r="J622" s="136">
        <f>ROUND(I622*H622,2)</f>
        <v>0</v>
      </c>
      <c r="K622" s="132" t="s">
        <v>164</v>
      </c>
      <c r="L622" s="30"/>
      <c r="M622" s="137" t="s">
        <v>1</v>
      </c>
      <c r="N622" s="138" t="s">
        <v>45</v>
      </c>
      <c r="P622" s="139">
        <f>O622*H622</f>
        <v>0</v>
      </c>
      <c r="Q622" s="139">
        <v>1.7950000000000001E-2</v>
      </c>
      <c r="R622" s="139">
        <f>Q622*H622</f>
        <v>0.12924000000000002</v>
      </c>
      <c r="S622" s="139">
        <v>0</v>
      </c>
      <c r="T622" s="140">
        <f>S622*H622</f>
        <v>0</v>
      </c>
      <c r="AR622" s="141" t="s">
        <v>247</v>
      </c>
      <c r="AT622" s="141" t="s">
        <v>160</v>
      </c>
      <c r="AU622" s="141" t="s">
        <v>90</v>
      </c>
      <c r="AY622" s="15" t="s">
        <v>158</v>
      </c>
      <c r="BE622" s="142">
        <f>IF(N622="základní",J622,0)</f>
        <v>0</v>
      </c>
      <c r="BF622" s="142">
        <f>IF(N622="snížená",J622,0)</f>
        <v>0</v>
      </c>
      <c r="BG622" s="142">
        <f>IF(N622="zákl. přenesená",J622,0)</f>
        <v>0</v>
      </c>
      <c r="BH622" s="142">
        <f>IF(N622="sníž. přenesená",J622,0)</f>
        <v>0</v>
      </c>
      <c r="BI622" s="142">
        <f>IF(N622="nulová",J622,0)</f>
        <v>0</v>
      </c>
      <c r="BJ622" s="15" t="s">
        <v>88</v>
      </c>
      <c r="BK622" s="142">
        <f>ROUND(I622*H622,2)</f>
        <v>0</v>
      </c>
      <c r="BL622" s="15" t="s">
        <v>247</v>
      </c>
      <c r="BM622" s="141" t="s">
        <v>1067</v>
      </c>
    </row>
    <row r="623" spans="2:65" s="12" customFormat="1">
      <c r="B623" s="143"/>
      <c r="D623" s="144" t="s">
        <v>167</v>
      </c>
      <c r="E623" s="145" t="s">
        <v>1</v>
      </c>
      <c r="F623" s="146" t="s">
        <v>1068</v>
      </c>
      <c r="H623" s="147">
        <v>7.2</v>
      </c>
      <c r="I623" s="148"/>
      <c r="L623" s="143"/>
      <c r="M623" s="149"/>
      <c r="T623" s="150"/>
      <c r="AT623" s="145" t="s">
        <v>167</v>
      </c>
      <c r="AU623" s="145" t="s">
        <v>90</v>
      </c>
      <c r="AV623" s="12" t="s">
        <v>90</v>
      </c>
      <c r="AW623" s="12" t="s">
        <v>34</v>
      </c>
      <c r="AX623" s="12" t="s">
        <v>80</v>
      </c>
      <c r="AY623" s="145" t="s">
        <v>158</v>
      </c>
    </row>
    <row r="624" spans="2:65" s="13" customFormat="1">
      <c r="B624" s="151"/>
      <c r="D624" s="144" t="s">
        <v>167</v>
      </c>
      <c r="E624" s="152" t="s">
        <v>1</v>
      </c>
      <c r="F624" s="153" t="s">
        <v>171</v>
      </c>
      <c r="H624" s="154">
        <v>7.2</v>
      </c>
      <c r="I624" s="155"/>
      <c r="L624" s="151"/>
      <c r="M624" s="156"/>
      <c r="T624" s="157"/>
      <c r="AT624" s="152" t="s">
        <v>167</v>
      </c>
      <c r="AU624" s="152" t="s">
        <v>90</v>
      </c>
      <c r="AV624" s="13" t="s">
        <v>165</v>
      </c>
      <c r="AW624" s="13" t="s">
        <v>34</v>
      </c>
      <c r="AX624" s="13" t="s">
        <v>88</v>
      </c>
      <c r="AY624" s="152" t="s">
        <v>158</v>
      </c>
    </row>
    <row r="625" spans="2:65" s="1" customFormat="1" ht="44.25" customHeight="1">
      <c r="B625" s="30"/>
      <c r="C625" s="130" t="s">
        <v>1069</v>
      </c>
      <c r="D625" s="130" t="s">
        <v>160</v>
      </c>
      <c r="E625" s="131" t="s">
        <v>1070</v>
      </c>
      <c r="F625" s="132" t="s">
        <v>1071</v>
      </c>
      <c r="G625" s="133" t="s">
        <v>207</v>
      </c>
      <c r="H625" s="134">
        <v>155.12</v>
      </c>
      <c r="I625" s="135"/>
      <c r="J625" s="136">
        <f>ROUND(I625*H625,2)</f>
        <v>0</v>
      </c>
      <c r="K625" s="132" t="s">
        <v>164</v>
      </c>
      <c r="L625" s="30"/>
      <c r="M625" s="137" t="s">
        <v>1</v>
      </c>
      <c r="N625" s="138" t="s">
        <v>45</v>
      </c>
      <c r="P625" s="139">
        <f>O625*H625</f>
        <v>0</v>
      </c>
      <c r="Q625" s="139">
        <v>1.847E-2</v>
      </c>
      <c r="R625" s="139">
        <f>Q625*H625</f>
        <v>2.8650664000000003</v>
      </c>
      <c r="S625" s="139">
        <v>0</v>
      </c>
      <c r="T625" s="140">
        <f>S625*H625</f>
        <v>0</v>
      </c>
      <c r="AR625" s="141" t="s">
        <v>247</v>
      </c>
      <c r="AT625" s="141" t="s">
        <v>160</v>
      </c>
      <c r="AU625" s="141" t="s">
        <v>90</v>
      </c>
      <c r="AY625" s="15" t="s">
        <v>158</v>
      </c>
      <c r="BE625" s="142">
        <f>IF(N625="základní",J625,0)</f>
        <v>0</v>
      </c>
      <c r="BF625" s="142">
        <f>IF(N625="snížená",J625,0)</f>
        <v>0</v>
      </c>
      <c r="BG625" s="142">
        <f>IF(N625="zákl. přenesená",J625,0)</f>
        <v>0</v>
      </c>
      <c r="BH625" s="142">
        <f>IF(N625="sníž. přenesená",J625,0)</f>
        <v>0</v>
      </c>
      <c r="BI625" s="142">
        <f>IF(N625="nulová",J625,0)</f>
        <v>0</v>
      </c>
      <c r="BJ625" s="15" t="s">
        <v>88</v>
      </c>
      <c r="BK625" s="142">
        <f>ROUND(I625*H625,2)</f>
        <v>0</v>
      </c>
      <c r="BL625" s="15" t="s">
        <v>247</v>
      </c>
      <c r="BM625" s="141" t="s">
        <v>1072</v>
      </c>
    </row>
    <row r="626" spans="2:65" s="12" customFormat="1">
      <c r="B626" s="143"/>
      <c r="D626" s="144" t="s">
        <v>167</v>
      </c>
      <c r="E626" s="145" t="s">
        <v>1</v>
      </c>
      <c r="F626" s="146" t="s">
        <v>1073</v>
      </c>
      <c r="H626" s="147">
        <v>112.84</v>
      </c>
      <c r="I626" s="148"/>
      <c r="L626" s="143"/>
      <c r="M626" s="149"/>
      <c r="T626" s="150"/>
      <c r="AT626" s="145" t="s">
        <v>167</v>
      </c>
      <c r="AU626" s="145" t="s">
        <v>90</v>
      </c>
      <c r="AV626" s="12" t="s">
        <v>90</v>
      </c>
      <c r="AW626" s="12" t="s">
        <v>34</v>
      </c>
      <c r="AX626" s="12" t="s">
        <v>80</v>
      </c>
      <c r="AY626" s="145" t="s">
        <v>158</v>
      </c>
    </row>
    <row r="627" spans="2:65" s="12" customFormat="1">
      <c r="B627" s="143"/>
      <c r="D627" s="144" t="s">
        <v>167</v>
      </c>
      <c r="E627" s="145" t="s">
        <v>1</v>
      </c>
      <c r="F627" s="146" t="s">
        <v>1074</v>
      </c>
      <c r="H627" s="147">
        <v>15.53</v>
      </c>
      <c r="I627" s="148"/>
      <c r="L627" s="143"/>
      <c r="M627" s="149"/>
      <c r="T627" s="150"/>
      <c r="AT627" s="145" t="s">
        <v>167</v>
      </c>
      <c r="AU627" s="145" t="s">
        <v>90</v>
      </c>
      <c r="AV627" s="12" t="s">
        <v>90</v>
      </c>
      <c r="AW627" s="12" t="s">
        <v>34</v>
      </c>
      <c r="AX627" s="12" t="s">
        <v>80</v>
      </c>
      <c r="AY627" s="145" t="s">
        <v>158</v>
      </c>
    </row>
    <row r="628" spans="2:65" s="12" customFormat="1">
      <c r="B628" s="143"/>
      <c r="D628" s="144" t="s">
        <v>167</v>
      </c>
      <c r="E628" s="145" t="s">
        <v>1</v>
      </c>
      <c r="F628" s="146" t="s">
        <v>1075</v>
      </c>
      <c r="H628" s="147">
        <v>26.75</v>
      </c>
      <c r="I628" s="148"/>
      <c r="L628" s="143"/>
      <c r="M628" s="149"/>
      <c r="T628" s="150"/>
      <c r="AT628" s="145" t="s">
        <v>167</v>
      </c>
      <c r="AU628" s="145" t="s">
        <v>90</v>
      </c>
      <c r="AV628" s="12" t="s">
        <v>90</v>
      </c>
      <c r="AW628" s="12" t="s">
        <v>34</v>
      </c>
      <c r="AX628" s="12" t="s">
        <v>80</v>
      </c>
      <c r="AY628" s="145" t="s">
        <v>158</v>
      </c>
    </row>
    <row r="629" spans="2:65" s="13" customFormat="1">
      <c r="B629" s="151"/>
      <c r="D629" s="144" t="s">
        <v>167</v>
      </c>
      <c r="E629" s="152" t="s">
        <v>1</v>
      </c>
      <c r="F629" s="153" t="s">
        <v>171</v>
      </c>
      <c r="H629" s="154">
        <v>155.12</v>
      </c>
      <c r="I629" s="155"/>
      <c r="L629" s="151"/>
      <c r="M629" s="156"/>
      <c r="T629" s="157"/>
      <c r="AT629" s="152" t="s">
        <v>167</v>
      </c>
      <c r="AU629" s="152" t="s">
        <v>90</v>
      </c>
      <c r="AV629" s="13" t="s">
        <v>165</v>
      </c>
      <c r="AW629" s="13" t="s">
        <v>34</v>
      </c>
      <c r="AX629" s="13" t="s">
        <v>88</v>
      </c>
      <c r="AY629" s="152" t="s">
        <v>158</v>
      </c>
    </row>
    <row r="630" spans="2:65" s="1" customFormat="1" ht="37.9" customHeight="1">
      <c r="B630" s="30"/>
      <c r="C630" s="130" t="s">
        <v>1076</v>
      </c>
      <c r="D630" s="130" t="s">
        <v>160</v>
      </c>
      <c r="E630" s="131" t="s">
        <v>1077</v>
      </c>
      <c r="F630" s="132" t="s">
        <v>1078</v>
      </c>
      <c r="G630" s="133" t="s">
        <v>207</v>
      </c>
      <c r="H630" s="134">
        <v>39.56</v>
      </c>
      <c r="I630" s="135"/>
      <c r="J630" s="136">
        <f>ROUND(I630*H630,2)</f>
        <v>0</v>
      </c>
      <c r="K630" s="132" t="s">
        <v>164</v>
      </c>
      <c r="L630" s="30"/>
      <c r="M630" s="137" t="s">
        <v>1</v>
      </c>
      <c r="N630" s="138" t="s">
        <v>45</v>
      </c>
      <c r="P630" s="139">
        <f>O630*H630</f>
        <v>0</v>
      </c>
      <c r="Q630" s="139">
        <v>2.044E-2</v>
      </c>
      <c r="R630" s="139">
        <f>Q630*H630</f>
        <v>0.80860640000000006</v>
      </c>
      <c r="S630" s="139">
        <v>0</v>
      </c>
      <c r="T630" s="140">
        <f>S630*H630</f>
        <v>0</v>
      </c>
      <c r="AR630" s="141" t="s">
        <v>247</v>
      </c>
      <c r="AT630" s="141" t="s">
        <v>160</v>
      </c>
      <c r="AU630" s="141" t="s">
        <v>90</v>
      </c>
      <c r="AY630" s="15" t="s">
        <v>158</v>
      </c>
      <c r="BE630" s="142">
        <f>IF(N630="základní",J630,0)</f>
        <v>0</v>
      </c>
      <c r="BF630" s="142">
        <f>IF(N630="snížená",J630,0)</f>
        <v>0</v>
      </c>
      <c r="BG630" s="142">
        <f>IF(N630="zákl. přenesená",J630,0)</f>
        <v>0</v>
      </c>
      <c r="BH630" s="142">
        <f>IF(N630="sníž. přenesená",J630,0)</f>
        <v>0</v>
      </c>
      <c r="BI630" s="142">
        <f>IF(N630="nulová",J630,0)</f>
        <v>0</v>
      </c>
      <c r="BJ630" s="15" t="s">
        <v>88</v>
      </c>
      <c r="BK630" s="142">
        <f>ROUND(I630*H630,2)</f>
        <v>0</v>
      </c>
      <c r="BL630" s="15" t="s">
        <v>247</v>
      </c>
      <c r="BM630" s="141" t="s">
        <v>1079</v>
      </c>
    </row>
    <row r="631" spans="2:65" s="12" customFormat="1">
      <c r="B631" s="143"/>
      <c r="D631" s="144" t="s">
        <v>167</v>
      </c>
      <c r="E631" s="145" t="s">
        <v>1</v>
      </c>
      <c r="F631" s="146" t="s">
        <v>896</v>
      </c>
      <c r="H631" s="147">
        <v>39.56</v>
      </c>
      <c r="I631" s="148"/>
      <c r="L631" s="143"/>
      <c r="M631" s="149"/>
      <c r="T631" s="150"/>
      <c r="AT631" s="145" t="s">
        <v>167</v>
      </c>
      <c r="AU631" s="145" t="s">
        <v>90</v>
      </c>
      <c r="AV631" s="12" t="s">
        <v>90</v>
      </c>
      <c r="AW631" s="12" t="s">
        <v>34</v>
      </c>
      <c r="AX631" s="12" t="s">
        <v>80</v>
      </c>
      <c r="AY631" s="145" t="s">
        <v>158</v>
      </c>
    </row>
    <row r="632" spans="2:65" s="13" customFormat="1">
      <c r="B632" s="151"/>
      <c r="D632" s="144" t="s">
        <v>167</v>
      </c>
      <c r="E632" s="152" t="s">
        <v>1</v>
      </c>
      <c r="F632" s="153" t="s">
        <v>171</v>
      </c>
      <c r="H632" s="154">
        <v>39.56</v>
      </c>
      <c r="I632" s="155"/>
      <c r="L632" s="151"/>
      <c r="M632" s="156"/>
      <c r="T632" s="157"/>
      <c r="AT632" s="152" t="s">
        <v>167</v>
      </c>
      <c r="AU632" s="152" t="s">
        <v>90</v>
      </c>
      <c r="AV632" s="13" t="s">
        <v>165</v>
      </c>
      <c r="AW632" s="13" t="s">
        <v>34</v>
      </c>
      <c r="AX632" s="13" t="s">
        <v>88</v>
      </c>
      <c r="AY632" s="152" t="s">
        <v>158</v>
      </c>
    </row>
    <row r="633" spans="2:65" s="1" customFormat="1" ht="24.2" customHeight="1">
      <c r="B633" s="30"/>
      <c r="C633" s="130" t="s">
        <v>1080</v>
      </c>
      <c r="D633" s="130" t="s">
        <v>160</v>
      </c>
      <c r="E633" s="131" t="s">
        <v>1081</v>
      </c>
      <c r="F633" s="132" t="s">
        <v>1082</v>
      </c>
      <c r="G633" s="133" t="s">
        <v>207</v>
      </c>
      <c r="H633" s="134">
        <v>20.812000000000001</v>
      </c>
      <c r="I633" s="135"/>
      <c r="J633" s="136">
        <f>ROUND(I633*H633,2)</f>
        <v>0</v>
      </c>
      <c r="K633" s="132" t="s">
        <v>1</v>
      </c>
      <c r="L633" s="30"/>
      <c r="M633" s="137" t="s">
        <v>1</v>
      </c>
      <c r="N633" s="138" t="s">
        <v>45</v>
      </c>
      <c r="P633" s="139">
        <f>O633*H633</f>
        <v>0</v>
      </c>
      <c r="Q633" s="139">
        <v>3.2500000000000001E-2</v>
      </c>
      <c r="R633" s="139">
        <f>Q633*H633</f>
        <v>0.67639000000000005</v>
      </c>
      <c r="S633" s="139">
        <v>0</v>
      </c>
      <c r="T633" s="140">
        <f>S633*H633</f>
        <v>0</v>
      </c>
      <c r="AR633" s="141" t="s">
        <v>247</v>
      </c>
      <c r="AT633" s="141" t="s">
        <v>160</v>
      </c>
      <c r="AU633" s="141" t="s">
        <v>90</v>
      </c>
      <c r="AY633" s="15" t="s">
        <v>158</v>
      </c>
      <c r="BE633" s="142">
        <f>IF(N633="základní",J633,0)</f>
        <v>0</v>
      </c>
      <c r="BF633" s="142">
        <f>IF(N633="snížená",J633,0)</f>
        <v>0</v>
      </c>
      <c r="BG633" s="142">
        <f>IF(N633="zákl. přenesená",J633,0)</f>
        <v>0</v>
      </c>
      <c r="BH633" s="142">
        <f>IF(N633="sníž. přenesená",J633,0)</f>
        <v>0</v>
      </c>
      <c r="BI633" s="142">
        <f>IF(N633="nulová",J633,0)</f>
        <v>0</v>
      </c>
      <c r="BJ633" s="15" t="s">
        <v>88</v>
      </c>
      <c r="BK633" s="142">
        <f>ROUND(I633*H633,2)</f>
        <v>0</v>
      </c>
      <c r="BL633" s="15" t="s">
        <v>247</v>
      </c>
      <c r="BM633" s="141" t="s">
        <v>1083</v>
      </c>
    </row>
    <row r="634" spans="2:65" s="1" customFormat="1">
      <c r="B634" s="30"/>
      <c r="D634" s="144" t="s">
        <v>417</v>
      </c>
      <c r="F634" s="168" t="s">
        <v>1084</v>
      </c>
      <c r="I634" s="169"/>
      <c r="L634" s="30"/>
      <c r="M634" s="170"/>
      <c r="T634" s="54"/>
      <c r="AT634" s="15" t="s">
        <v>417</v>
      </c>
      <c r="AU634" s="15" t="s">
        <v>90</v>
      </c>
    </row>
    <row r="635" spans="2:65" s="12" customFormat="1">
      <c r="B635" s="143"/>
      <c r="D635" s="144" t="s">
        <v>167</v>
      </c>
      <c r="E635" s="145" t="s">
        <v>1</v>
      </c>
      <c r="F635" s="146" t="s">
        <v>1085</v>
      </c>
      <c r="H635" s="147">
        <v>20.812000000000001</v>
      </c>
      <c r="I635" s="148"/>
      <c r="L635" s="143"/>
      <c r="M635" s="149"/>
      <c r="T635" s="150"/>
      <c r="AT635" s="145" t="s">
        <v>167</v>
      </c>
      <c r="AU635" s="145" t="s">
        <v>90</v>
      </c>
      <c r="AV635" s="12" t="s">
        <v>90</v>
      </c>
      <c r="AW635" s="12" t="s">
        <v>34</v>
      </c>
      <c r="AX635" s="12" t="s">
        <v>88</v>
      </c>
      <c r="AY635" s="145" t="s">
        <v>158</v>
      </c>
    </row>
    <row r="636" spans="2:65" s="1" customFormat="1" ht="24.2" customHeight="1">
      <c r="B636" s="30"/>
      <c r="C636" s="130" t="s">
        <v>1086</v>
      </c>
      <c r="D636" s="130" t="s">
        <v>160</v>
      </c>
      <c r="E636" s="131" t="s">
        <v>1087</v>
      </c>
      <c r="F636" s="132" t="s">
        <v>1088</v>
      </c>
      <c r="G636" s="133" t="s">
        <v>207</v>
      </c>
      <c r="H636" s="134">
        <v>0.24</v>
      </c>
      <c r="I636" s="135"/>
      <c r="J636" s="136">
        <f>ROUND(I636*H636,2)</f>
        <v>0</v>
      </c>
      <c r="K636" s="132" t="s">
        <v>164</v>
      </c>
      <c r="L636" s="30"/>
      <c r="M636" s="137" t="s">
        <v>1</v>
      </c>
      <c r="N636" s="138" t="s">
        <v>45</v>
      </c>
      <c r="P636" s="139">
        <f>O636*H636</f>
        <v>0</v>
      </c>
      <c r="Q636" s="139">
        <v>1.6140000000000002E-2</v>
      </c>
      <c r="R636" s="139">
        <f>Q636*H636</f>
        <v>3.8736E-3</v>
      </c>
      <c r="S636" s="139">
        <v>0</v>
      </c>
      <c r="T636" s="140">
        <f>S636*H636</f>
        <v>0</v>
      </c>
      <c r="AR636" s="141" t="s">
        <v>247</v>
      </c>
      <c r="AT636" s="141" t="s">
        <v>160</v>
      </c>
      <c r="AU636" s="141" t="s">
        <v>90</v>
      </c>
      <c r="AY636" s="15" t="s">
        <v>158</v>
      </c>
      <c r="BE636" s="142">
        <f>IF(N636="základní",J636,0)</f>
        <v>0</v>
      </c>
      <c r="BF636" s="142">
        <f>IF(N636="snížená",J636,0)</f>
        <v>0</v>
      </c>
      <c r="BG636" s="142">
        <f>IF(N636="zákl. přenesená",J636,0)</f>
        <v>0</v>
      </c>
      <c r="BH636" s="142">
        <f>IF(N636="sníž. přenesená",J636,0)</f>
        <v>0</v>
      </c>
      <c r="BI636" s="142">
        <f>IF(N636="nulová",J636,0)</f>
        <v>0</v>
      </c>
      <c r="BJ636" s="15" t="s">
        <v>88</v>
      </c>
      <c r="BK636" s="142">
        <f>ROUND(I636*H636,2)</f>
        <v>0</v>
      </c>
      <c r="BL636" s="15" t="s">
        <v>247</v>
      </c>
      <c r="BM636" s="141" t="s">
        <v>1089</v>
      </c>
    </row>
    <row r="637" spans="2:65" s="12" customFormat="1">
      <c r="B637" s="143"/>
      <c r="D637" s="144" t="s">
        <v>167</v>
      </c>
      <c r="E637" s="145" t="s">
        <v>1</v>
      </c>
      <c r="F637" s="146" t="s">
        <v>1090</v>
      </c>
      <c r="H637" s="147">
        <v>0.24</v>
      </c>
      <c r="I637" s="148"/>
      <c r="L637" s="143"/>
      <c r="M637" s="149"/>
      <c r="T637" s="150"/>
      <c r="AT637" s="145" t="s">
        <v>167</v>
      </c>
      <c r="AU637" s="145" t="s">
        <v>90</v>
      </c>
      <c r="AV637" s="12" t="s">
        <v>90</v>
      </c>
      <c r="AW637" s="12" t="s">
        <v>34</v>
      </c>
      <c r="AX637" s="12" t="s">
        <v>80</v>
      </c>
      <c r="AY637" s="145" t="s">
        <v>158</v>
      </c>
    </row>
    <row r="638" spans="2:65" s="13" customFormat="1">
      <c r="B638" s="151"/>
      <c r="D638" s="144" t="s">
        <v>167</v>
      </c>
      <c r="E638" s="152" t="s">
        <v>1</v>
      </c>
      <c r="F638" s="153" t="s">
        <v>171</v>
      </c>
      <c r="H638" s="154">
        <v>0.24</v>
      </c>
      <c r="I638" s="155"/>
      <c r="L638" s="151"/>
      <c r="M638" s="156"/>
      <c r="T638" s="157"/>
      <c r="AT638" s="152" t="s">
        <v>167</v>
      </c>
      <c r="AU638" s="152" t="s">
        <v>90</v>
      </c>
      <c r="AV638" s="13" t="s">
        <v>165</v>
      </c>
      <c r="AW638" s="13" t="s">
        <v>34</v>
      </c>
      <c r="AX638" s="13" t="s">
        <v>88</v>
      </c>
      <c r="AY638" s="152" t="s">
        <v>158</v>
      </c>
    </row>
    <row r="639" spans="2:65" s="1" customFormat="1" ht="24.2" customHeight="1">
      <c r="B639" s="30"/>
      <c r="C639" s="130" t="s">
        <v>1091</v>
      </c>
      <c r="D639" s="130" t="s">
        <v>160</v>
      </c>
      <c r="E639" s="131" t="s">
        <v>1092</v>
      </c>
      <c r="F639" s="132" t="s">
        <v>1093</v>
      </c>
      <c r="G639" s="133" t="s">
        <v>207</v>
      </c>
      <c r="H639" s="134">
        <v>36</v>
      </c>
      <c r="I639" s="135"/>
      <c r="J639" s="136">
        <f>ROUND(I639*H639,2)</f>
        <v>0</v>
      </c>
      <c r="K639" s="132" t="s">
        <v>164</v>
      </c>
      <c r="L639" s="30"/>
      <c r="M639" s="137" t="s">
        <v>1</v>
      </c>
      <c r="N639" s="138" t="s">
        <v>45</v>
      </c>
      <c r="P639" s="139">
        <f>O639*H639</f>
        <v>0</v>
      </c>
      <c r="Q639" s="139">
        <v>1.32E-3</v>
      </c>
      <c r="R639" s="139">
        <f>Q639*H639</f>
        <v>4.752E-2</v>
      </c>
      <c r="S639" s="139">
        <v>0</v>
      </c>
      <c r="T639" s="140">
        <f>S639*H639</f>
        <v>0</v>
      </c>
      <c r="AR639" s="141" t="s">
        <v>247</v>
      </c>
      <c r="AT639" s="141" t="s">
        <v>160</v>
      </c>
      <c r="AU639" s="141" t="s">
        <v>90</v>
      </c>
      <c r="AY639" s="15" t="s">
        <v>158</v>
      </c>
      <c r="BE639" s="142">
        <f>IF(N639="základní",J639,0)</f>
        <v>0</v>
      </c>
      <c r="BF639" s="142">
        <f>IF(N639="snížená",J639,0)</f>
        <v>0</v>
      </c>
      <c r="BG639" s="142">
        <f>IF(N639="zákl. přenesená",J639,0)</f>
        <v>0</v>
      </c>
      <c r="BH639" s="142">
        <f>IF(N639="sníž. přenesená",J639,0)</f>
        <v>0</v>
      </c>
      <c r="BI639" s="142">
        <f>IF(N639="nulová",J639,0)</f>
        <v>0</v>
      </c>
      <c r="BJ639" s="15" t="s">
        <v>88</v>
      </c>
      <c r="BK639" s="142">
        <f>ROUND(I639*H639,2)</f>
        <v>0</v>
      </c>
      <c r="BL639" s="15" t="s">
        <v>247</v>
      </c>
      <c r="BM639" s="141" t="s">
        <v>1094</v>
      </c>
    </row>
    <row r="640" spans="2:65" s="12" customFormat="1">
      <c r="B640" s="143"/>
      <c r="D640" s="144" t="s">
        <v>167</v>
      </c>
      <c r="E640" s="145" t="s">
        <v>1</v>
      </c>
      <c r="F640" s="146" t="s">
        <v>1095</v>
      </c>
      <c r="H640" s="147">
        <v>23.04</v>
      </c>
      <c r="I640" s="148"/>
      <c r="L640" s="143"/>
      <c r="M640" s="149"/>
      <c r="T640" s="150"/>
      <c r="AT640" s="145" t="s">
        <v>167</v>
      </c>
      <c r="AU640" s="145" t="s">
        <v>90</v>
      </c>
      <c r="AV640" s="12" t="s">
        <v>90</v>
      </c>
      <c r="AW640" s="12" t="s">
        <v>34</v>
      </c>
      <c r="AX640" s="12" t="s">
        <v>80</v>
      </c>
      <c r="AY640" s="145" t="s">
        <v>158</v>
      </c>
    </row>
    <row r="641" spans="2:65" s="12" customFormat="1">
      <c r="B641" s="143"/>
      <c r="D641" s="144" t="s">
        <v>167</v>
      </c>
      <c r="E641" s="145" t="s">
        <v>1</v>
      </c>
      <c r="F641" s="146" t="s">
        <v>1096</v>
      </c>
      <c r="H641" s="147">
        <v>12.96</v>
      </c>
      <c r="I641" s="148"/>
      <c r="L641" s="143"/>
      <c r="M641" s="149"/>
      <c r="T641" s="150"/>
      <c r="AT641" s="145" t="s">
        <v>167</v>
      </c>
      <c r="AU641" s="145" t="s">
        <v>90</v>
      </c>
      <c r="AV641" s="12" t="s">
        <v>90</v>
      </c>
      <c r="AW641" s="12" t="s">
        <v>34</v>
      </c>
      <c r="AX641" s="12" t="s">
        <v>80</v>
      </c>
      <c r="AY641" s="145" t="s">
        <v>158</v>
      </c>
    </row>
    <row r="642" spans="2:65" s="13" customFormat="1">
      <c r="B642" s="151"/>
      <c r="D642" s="144" t="s">
        <v>167</v>
      </c>
      <c r="E642" s="152" t="s">
        <v>1</v>
      </c>
      <c r="F642" s="153" t="s">
        <v>171</v>
      </c>
      <c r="H642" s="154">
        <v>36</v>
      </c>
      <c r="I642" s="155"/>
      <c r="L642" s="151"/>
      <c r="M642" s="156"/>
      <c r="T642" s="157"/>
      <c r="AT642" s="152" t="s">
        <v>167</v>
      </c>
      <c r="AU642" s="152" t="s">
        <v>90</v>
      </c>
      <c r="AV642" s="13" t="s">
        <v>165</v>
      </c>
      <c r="AW642" s="13" t="s">
        <v>34</v>
      </c>
      <c r="AX642" s="13" t="s">
        <v>88</v>
      </c>
      <c r="AY642" s="152" t="s">
        <v>158</v>
      </c>
    </row>
    <row r="643" spans="2:65" s="1" customFormat="1" ht="33" customHeight="1">
      <c r="B643" s="30"/>
      <c r="C643" s="158" t="s">
        <v>1097</v>
      </c>
      <c r="D643" s="158" t="s">
        <v>328</v>
      </c>
      <c r="E643" s="159" t="s">
        <v>1098</v>
      </c>
      <c r="F643" s="160" t="s">
        <v>1099</v>
      </c>
      <c r="G643" s="161" t="s">
        <v>207</v>
      </c>
      <c r="H643" s="162">
        <v>39.6</v>
      </c>
      <c r="I643" s="163"/>
      <c r="J643" s="164">
        <f>ROUND(I643*H643,2)</f>
        <v>0</v>
      </c>
      <c r="K643" s="160" t="s">
        <v>164</v>
      </c>
      <c r="L643" s="165"/>
      <c r="M643" s="166" t="s">
        <v>1</v>
      </c>
      <c r="N643" s="167" t="s">
        <v>45</v>
      </c>
      <c r="P643" s="139">
        <f>O643*H643</f>
        <v>0</v>
      </c>
      <c r="Q643" s="139">
        <v>5.1000000000000004E-3</v>
      </c>
      <c r="R643" s="139">
        <f>Q643*H643</f>
        <v>0.20196000000000003</v>
      </c>
      <c r="S643" s="139">
        <v>0</v>
      </c>
      <c r="T643" s="140">
        <f>S643*H643</f>
        <v>0</v>
      </c>
      <c r="AR643" s="141" t="s">
        <v>327</v>
      </c>
      <c r="AT643" s="141" t="s">
        <v>328</v>
      </c>
      <c r="AU643" s="141" t="s">
        <v>90</v>
      </c>
      <c r="AY643" s="15" t="s">
        <v>158</v>
      </c>
      <c r="BE643" s="142">
        <f>IF(N643="základní",J643,0)</f>
        <v>0</v>
      </c>
      <c r="BF643" s="142">
        <f>IF(N643="snížená",J643,0)</f>
        <v>0</v>
      </c>
      <c r="BG643" s="142">
        <f>IF(N643="zákl. přenesená",J643,0)</f>
        <v>0</v>
      </c>
      <c r="BH643" s="142">
        <f>IF(N643="sníž. přenesená",J643,0)</f>
        <v>0</v>
      </c>
      <c r="BI643" s="142">
        <f>IF(N643="nulová",J643,0)</f>
        <v>0</v>
      </c>
      <c r="BJ643" s="15" t="s">
        <v>88</v>
      </c>
      <c r="BK643" s="142">
        <f>ROUND(I643*H643,2)</f>
        <v>0</v>
      </c>
      <c r="BL643" s="15" t="s">
        <v>247</v>
      </c>
      <c r="BM643" s="141" t="s">
        <v>1100</v>
      </c>
    </row>
    <row r="644" spans="2:65" s="12" customFormat="1">
      <c r="B644" s="143"/>
      <c r="D644" s="144" t="s">
        <v>167</v>
      </c>
      <c r="F644" s="146" t="s">
        <v>1101</v>
      </c>
      <c r="H644" s="147">
        <v>39.6</v>
      </c>
      <c r="I644" s="148"/>
      <c r="L644" s="143"/>
      <c r="M644" s="149"/>
      <c r="T644" s="150"/>
      <c r="AT644" s="145" t="s">
        <v>167</v>
      </c>
      <c r="AU644" s="145" t="s">
        <v>90</v>
      </c>
      <c r="AV644" s="12" t="s">
        <v>90</v>
      </c>
      <c r="AW644" s="12" t="s">
        <v>4</v>
      </c>
      <c r="AX644" s="12" t="s">
        <v>88</v>
      </c>
      <c r="AY644" s="145" t="s">
        <v>158</v>
      </c>
    </row>
    <row r="645" spans="2:65" s="1" customFormat="1" ht="24.2" customHeight="1">
      <c r="B645" s="30"/>
      <c r="C645" s="130" t="s">
        <v>1102</v>
      </c>
      <c r="D645" s="130" t="s">
        <v>160</v>
      </c>
      <c r="E645" s="131" t="s">
        <v>1103</v>
      </c>
      <c r="F645" s="132" t="s">
        <v>1104</v>
      </c>
      <c r="G645" s="133" t="s">
        <v>239</v>
      </c>
      <c r="H645" s="134">
        <v>4.7329999999999997</v>
      </c>
      <c r="I645" s="135"/>
      <c r="J645" s="136">
        <f>ROUND(I645*H645,2)</f>
        <v>0</v>
      </c>
      <c r="K645" s="132" t="s">
        <v>164</v>
      </c>
      <c r="L645" s="30"/>
      <c r="M645" s="137" t="s">
        <v>1</v>
      </c>
      <c r="N645" s="138" t="s">
        <v>45</v>
      </c>
      <c r="P645" s="139">
        <f>O645*H645</f>
        <v>0</v>
      </c>
      <c r="Q645" s="139">
        <v>0</v>
      </c>
      <c r="R645" s="139">
        <f>Q645*H645</f>
        <v>0</v>
      </c>
      <c r="S645" s="139">
        <v>0</v>
      </c>
      <c r="T645" s="140">
        <f>S645*H645</f>
        <v>0</v>
      </c>
      <c r="AR645" s="141" t="s">
        <v>247</v>
      </c>
      <c r="AT645" s="141" t="s">
        <v>160</v>
      </c>
      <c r="AU645" s="141" t="s">
        <v>90</v>
      </c>
      <c r="AY645" s="15" t="s">
        <v>158</v>
      </c>
      <c r="BE645" s="142">
        <f>IF(N645="základní",J645,0)</f>
        <v>0</v>
      </c>
      <c r="BF645" s="142">
        <f>IF(N645="snížená",J645,0)</f>
        <v>0</v>
      </c>
      <c r="BG645" s="142">
        <f>IF(N645="zákl. přenesená",J645,0)</f>
        <v>0</v>
      </c>
      <c r="BH645" s="142">
        <f>IF(N645="sníž. přenesená",J645,0)</f>
        <v>0</v>
      </c>
      <c r="BI645" s="142">
        <f>IF(N645="nulová",J645,0)</f>
        <v>0</v>
      </c>
      <c r="BJ645" s="15" t="s">
        <v>88</v>
      </c>
      <c r="BK645" s="142">
        <f>ROUND(I645*H645,2)</f>
        <v>0</v>
      </c>
      <c r="BL645" s="15" t="s">
        <v>247</v>
      </c>
      <c r="BM645" s="141" t="s">
        <v>1105</v>
      </c>
    </row>
    <row r="646" spans="2:65" s="11" customFormat="1" ht="22.9" customHeight="1">
      <c r="B646" s="118"/>
      <c r="D646" s="119" t="s">
        <v>79</v>
      </c>
      <c r="E646" s="128" t="s">
        <v>1106</v>
      </c>
      <c r="F646" s="128" t="s">
        <v>1107</v>
      </c>
      <c r="I646" s="121"/>
      <c r="J646" s="129">
        <f>BK646</f>
        <v>0</v>
      </c>
      <c r="L646" s="118"/>
      <c r="M646" s="123"/>
      <c r="P646" s="124">
        <f>SUM(P647:P682)</f>
        <v>0</v>
      </c>
      <c r="R646" s="124">
        <f>SUM(R647:R682)</f>
        <v>0.27412976999999999</v>
      </c>
      <c r="T646" s="125">
        <f>SUM(T647:T682)</f>
        <v>0</v>
      </c>
      <c r="AR646" s="119" t="s">
        <v>90</v>
      </c>
      <c r="AT646" s="126" t="s">
        <v>79</v>
      </c>
      <c r="AU646" s="126" t="s">
        <v>88</v>
      </c>
      <c r="AY646" s="119" t="s">
        <v>158</v>
      </c>
      <c r="BK646" s="127">
        <f>SUM(BK647:BK682)</f>
        <v>0</v>
      </c>
    </row>
    <row r="647" spans="2:65" s="1" customFormat="1" ht="21.75" customHeight="1">
      <c r="B647" s="30"/>
      <c r="C647" s="130" t="s">
        <v>1108</v>
      </c>
      <c r="D647" s="130" t="s">
        <v>160</v>
      </c>
      <c r="E647" s="131" t="s">
        <v>1109</v>
      </c>
      <c r="F647" s="132" t="s">
        <v>1110</v>
      </c>
      <c r="G647" s="133" t="s">
        <v>297</v>
      </c>
      <c r="H647" s="134">
        <v>12.5</v>
      </c>
      <c r="I647" s="135"/>
      <c r="J647" s="136">
        <f>ROUND(I647*H647,2)</f>
        <v>0</v>
      </c>
      <c r="K647" s="132" t="s">
        <v>164</v>
      </c>
      <c r="L647" s="30"/>
      <c r="M647" s="137" t="s">
        <v>1</v>
      </c>
      <c r="N647" s="138" t="s">
        <v>45</v>
      </c>
      <c r="P647" s="139">
        <f>O647*H647</f>
        <v>0</v>
      </c>
      <c r="Q647" s="139">
        <v>4.0000000000000003E-5</v>
      </c>
      <c r="R647" s="139">
        <f>Q647*H647</f>
        <v>5.0000000000000001E-4</v>
      </c>
      <c r="S647" s="139">
        <v>0</v>
      </c>
      <c r="T647" s="140">
        <f>S647*H647</f>
        <v>0</v>
      </c>
      <c r="AR647" s="141" t="s">
        <v>247</v>
      </c>
      <c r="AT647" s="141" t="s">
        <v>160</v>
      </c>
      <c r="AU647" s="141" t="s">
        <v>90</v>
      </c>
      <c r="AY647" s="15" t="s">
        <v>158</v>
      </c>
      <c r="BE647" s="142">
        <f>IF(N647="základní",J647,0)</f>
        <v>0</v>
      </c>
      <c r="BF647" s="142">
        <f>IF(N647="snížená",J647,0)</f>
        <v>0</v>
      </c>
      <c r="BG647" s="142">
        <f>IF(N647="zákl. přenesená",J647,0)</f>
        <v>0</v>
      </c>
      <c r="BH647" s="142">
        <f>IF(N647="sníž. přenesená",J647,0)</f>
        <v>0</v>
      </c>
      <c r="BI647" s="142">
        <f>IF(N647="nulová",J647,0)</f>
        <v>0</v>
      </c>
      <c r="BJ647" s="15" t="s">
        <v>88</v>
      </c>
      <c r="BK647" s="142">
        <f>ROUND(I647*H647,2)</f>
        <v>0</v>
      </c>
      <c r="BL647" s="15" t="s">
        <v>247</v>
      </c>
      <c r="BM647" s="141" t="s">
        <v>1111</v>
      </c>
    </row>
    <row r="648" spans="2:65" s="12" customFormat="1">
      <c r="B648" s="143"/>
      <c r="D648" s="144" t="s">
        <v>167</v>
      </c>
      <c r="E648" s="145" t="s">
        <v>1</v>
      </c>
      <c r="F648" s="146" t="s">
        <v>1112</v>
      </c>
      <c r="H648" s="147">
        <v>6</v>
      </c>
      <c r="I648" s="148"/>
      <c r="L648" s="143"/>
      <c r="M648" s="149"/>
      <c r="T648" s="150"/>
      <c r="AT648" s="145" t="s">
        <v>167</v>
      </c>
      <c r="AU648" s="145" t="s">
        <v>90</v>
      </c>
      <c r="AV648" s="12" t="s">
        <v>90</v>
      </c>
      <c r="AW648" s="12" t="s">
        <v>34</v>
      </c>
      <c r="AX648" s="12" t="s">
        <v>80</v>
      </c>
      <c r="AY648" s="145" t="s">
        <v>158</v>
      </c>
    </row>
    <row r="649" spans="2:65" s="12" customFormat="1">
      <c r="B649" s="143"/>
      <c r="D649" s="144" t="s">
        <v>167</v>
      </c>
      <c r="E649" s="145" t="s">
        <v>1</v>
      </c>
      <c r="F649" s="146" t="s">
        <v>1113</v>
      </c>
      <c r="H649" s="147">
        <v>6.5</v>
      </c>
      <c r="I649" s="148"/>
      <c r="L649" s="143"/>
      <c r="M649" s="149"/>
      <c r="T649" s="150"/>
      <c r="AT649" s="145" t="s">
        <v>167</v>
      </c>
      <c r="AU649" s="145" t="s">
        <v>90</v>
      </c>
      <c r="AV649" s="12" t="s">
        <v>90</v>
      </c>
      <c r="AW649" s="12" t="s">
        <v>34</v>
      </c>
      <c r="AX649" s="12" t="s">
        <v>80</v>
      </c>
      <c r="AY649" s="145" t="s">
        <v>158</v>
      </c>
    </row>
    <row r="650" spans="2:65" s="13" customFormat="1">
      <c r="B650" s="151"/>
      <c r="D650" s="144" t="s">
        <v>167</v>
      </c>
      <c r="E650" s="152" t="s">
        <v>1</v>
      </c>
      <c r="F650" s="153" t="s">
        <v>171</v>
      </c>
      <c r="H650" s="154">
        <v>12.5</v>
      </c>
      <c r="I650" s="155"/>
      <c r="L650" s="151"/>
      <c r="M650" s="156"/>
      <c r="T650" s="157"/>
      <c r="AT650" s="152" t="s">
        <v>167</v>
      </c>
      <c r="AU650" s="152" t="s">
        <v>90</v>
      </c>
      <c r="AV650" s="13" t="s">
        <v>165</v>
      </c>
      <c r="AW650" s="13" t="s">
        <v>34</v>
      </c>
      <c r="AX650" s="13" t="s">
        <v>88</v>
      </c>
      <c r="AY650" s="152" t="s">
        <v>158</v>
      </c>
    </row>
    <row r="651" spans="2:65" s="1" customFormat="1" ht="21.75" customHeight="1">
      <c r="B651" s="30"/>
      <c r="C651" s="130" t="s">
        <v>1114</v>
      </c>
      <c r="D651" s="130" t="s">
        <v>160</v>
      </c>
      <c r="E651" s="131" t="s">
        <v>1115</v>
      </c>
      <c r="F651" s="132" t="s">
        <v>1116</v>
      </c>
      <c r="G651" s="133" t="s">
        <v>297</v>
      </c>
      <c r="H651" s="134">
        <v>12.2</v>
      </c>
      <c r="I651" s="135"/>
      <c r="J651" s="136">
        <f>ROUND(I651*H651,2)</f>
        <v>0</v>
      </c>
      <c r="K651" s="132" t="s">
        <v>164</v>
      </c>
      <c r="L651" s="30"/>
      <c r="M651" s="137" t="s">
        <v>1</v>
      </c>
      <c r="N651" s="138" t="s">
        <v>45</v>
      </c>
      <c r="P651" s="139">
        <f>O651*H651</f>
        <v>0</v>
      </c>
      <c r="Q651" s="139">
        <v>4.0000000000000003E-5</v>
      </c>
      <c r="R651" s="139">
        <f>Q651*H651</f>
        <v>4.8799999999999999E-4</v>
      </c>
      <c r="S651" s="139">
        <v>0</v>
      </c>
      <c r="T651" s="140">
        <f>S651*H651</f>
        <v>0</v>
      </c>
      <c r="AR651" s="141" t="s">
        <v>247</v>
      </c>
      <c r="AT651" s="141" t="s">
        <v>160</v>
      </c>
      <c r="AU651" s="141" t="s">
        <v>90</v>
      </c>
      <c r="AY651" s="15" t="s">
        <v>158</v>
      </c>
      <c r="BE651" s="142">
        <f>IF(N651="základní",J651,0)</f>
        <v>0</v>
      </c>
      <c r="BF651" s="142">
        <f>IF(N651="snížená",J651,0)</f>
        <v>0</v>
      </c>
      <c r="BG651" s="142">
        <f>IF(N651="zákl. přenesená",J651,0)</f>
        <v>0</v>
      </c>
      <c r="BH651" s="142">
        <f>IF(N651="sníž. přenesená",J651,0)</f>
        <v>0</v>
      </c>
      <c r="BI651" s="142">
        <f>IF(N651="nulová",J651,0)</f>
        <v>0</v>
      </c>
      <c r="BJ651" s="15" t="s">
        <v>88</v>
      </c>
      <c r="BK651" s="142">
        <f>ROUND(I651*H651,2)</f>
        <v>0</v>
      </c>
      <c r="BL651" s="15" t="s">
        <v>247</v>
      </c>
      <c r="BM651" s="141" t="s">
        <v>1117</v>
      </c>
    </row>
    <row r="652" spans="2:65" s="12" customFormat="1">
      <c r="B652" s="143"/>
      <c r="D652" s="144" t="s">
        <v>167</v>
      </c>
      <c r="E652" s="145" t="s">
        <v>1</v>
      </c>
      <c r="F652" s="146" t="s">
        <v>1118</v>
      </c>
      <c r="H652" s="147">
        <v>12.2</v>
      </c>
      <c r="I652" s="148"/>
      <c r="L652" s="143"/>
      <c r="M652" s="149"/>
      <c r="T652" s="150"/>
      <c r="AT652" s="145" t="s">
        <v>167</v>
      </c>
      <c r="AU652" s="145" t="s">
        <v>90</v>
      </c>
      <c r="AV652" s="12" t="s">
        <v>90</v>
      </c>
      <c r="AW652" s="12" t="s">
        <v>34</v>
      </c>
      <c r="AX652" s="12" t="s">
        <v>80</v>
      </c>
      <c r="AY652" s="145" t="s">
        <v>158</v>
      </c>
    </row>
    <row r="653" spans="2:65" s="13" customFormat="1">
      <c r="B653" s="151"/>
      <c r="D653" s="144" t="s">
        <v>167</v>
      </c>
      <c r="E653" s="152" t="s">
        <v>1</v>
      </c>
      <c r="F653" s="153" t="s">
        <v>171</v>
      </c>
      <c r="H653" s="154">
        <v>12.2</v>
      </c>
      <c r="I653" s="155"/>
      <c r="L653" s="151"/>
      <c r="M653" s="156"/>
      <c r="T653" s="157"/>
      <c r="AT653" s="152" t="s">
        <v>167</v>
      </c>
      <c r="AU653" s="152" t="s">
        <v>90</v>
      </c>
      <c r="AV653" s="13" t="s">
        <v>165</v>
      </c>
      <c r="AW653" s="13" t="s">
        <v>34</v>
      </c>
      <c r="AX653" s="13" t="s">
        <v>88</v>
      </c>
      <c r="AY653" s="152" t="s">
        <v>158</v>
      </c>
    </row>
    <row r="654" spans="2:65" s="1" customFormat="1" ht="16.5" customHeight="1">
      <c r="B654" s="30"/>
      <c r="C654" s="158" t="s">
        <v>1119</v>
      </c>
      <c r="D654" s="158" t="s">
        <v>328</v>
      </c>
      <c r="E654" s="159" t="s">
        <v>1120</v>
      </c>
      <c r="F654" s="160" t="s">
        <v>1121</v>
      </c>
      <c r="G654" s="161" t="s">
        <v>207</v>
      </c>
      <c r="H654" s="162">
        <v>29.64</v>
      </c>
      <c r="I654" s="163"/>
      <c r="J654" s="164">
        <f>ROUND(I654*H654,2)</f>
        <v>0</v>
      </c>
      <c r="K654" s="160" t="s">
        <v>164</v>
      </c>
      <c r="L654" s="165"/>
      <c r="M654" s="166" t="s">
        <v>1</v>
      </c>
      <c r="N654" s="167" t="s">
        <v>45</v>
      </c>
      <c r="P654" s="139">
        <f>O654*H654</f>
        <v>0</v>
      </c>
      <c r="Q654" s="139">
        <v>5.0400000000000002E-3</v>
      </c>
      <c r="R654" s="139">
        <f>Q654*H654</f>
        <v>0.14938560000000001</v>
      </c>
      <c r="S654" s="139">
        <v>0</v>
      </c>
      <c r="T654" s="140">
        <f>S654*H654</f>
        <v>0</v>
      </c>
      <c r="AR654" s="141" t="s">
        <v>327</v>
      </c>
      <c r="AT654" s="141" t="s">
        <v>328</v>
      </c>
      <c r="AU654" s="141" t="s">
        <v>90</v>
      </c>
      <c r="AY654" s="15" t="s">
        <v>158</v>
      </c>
      <c r="BE654" s="142">
        <f>IF(N654="základní",J654,0)</f>
        <v>0</v>
      </c>
      <c r="BF654" s="142">
        <f>IF(N654="snížená",J654,0)</f>
        <v>0</v>
      </c>
      <c r="BG654" s="142">
        <f>IF(N654="zákl. přenesená",J654,0)</f>
        <v>0</v>
      </c>
      <c r="BH654" s="142">
        <f>IF(N654="sníž. přenesená",J654,0)</f>
        <v>0</v>
      </c>
      <c r="BI654" s="142">
        <f>IF(N654="nulová",J654,0)</f>
        <v>0</v>
      </c>
      <c r="BJ654" s="15" t="s">
        <v>88</v>
      </c>
      <c r="BK654" s="142">
        <f>ROUND(I654*H654,2)</f>
        <v>0</v>
      </c>
      <c r="BL654" s="15" t="s">
        <v>247</v>
      </c>
      <c r="BM654" s="141" t="s">
        <v>1122</v>
      </c>
    </row>
    <row r="655" spans="2:65" s="12" customFormat="1">
      <c r="B655" s="143"/>
      <c r="D655" s="144" t="s">
        <v>167</v>
      </c>
      <c r="F655" s="146" t="s">
        <v>1123</v>
      </c>
      <c r="H655" s="147">
        <v>29.64</v>
      </c>
      <c r="I655" s="148"/>
      <c r="L655" s="143"/>
      <c r="M655" s="149"/>
      <c r="T655" s="150"/>
      <c r="AT655" s="145" t="s">
        <v>167</v>
      </c>
      <c r="AU655" s="145" t="s">
        <v>90</v>
      </c>
      <c r="AV655" s="12" t="s">
        <v>90</v>
      </c>
      <c r="AW655" s="12" t="s">
        <v>4</v>
      </c>
      <c r="AX655" s="12" t="s">
        <v>88</v>
      </c>
      <c r="AY655" s="145" t="s">
        <v>158</v>
      </c>
    </row>
    <row r="656" spans="2:65" s="1" customFormat="1" ht="24.2" customHeight="1">
      <c r="B656" s="30"/>
      <c r="C656" s="130" t="s">
        <v>1124</v>
      </c>
      <c r="D656" s="130" t="s">
        <v>160</v>
      </c>
      <c r="E656" s="131" t="s">
        <v>1125</v>
      </c>
      <c r="F656" s="132" t="s">
        <v>1126</v>
      </c>
      <c r="G656" s="133" t="s">
        <v>297</v>
      </c>
      <c r="H656" s="134">
        <v>15.4</v>
      </c>
      <c r="I656" s="135"/>
      <c r="J656" s="136">
        <f>ROUND(I656*H656,2)</f>
        <v>0</v>
      </c>
      <c r="K656" s="132" t="s">
        <v>1</v>
      </c>
      <c r="L656" s="30"/>
      <c r="M656" s="137" t="s">
        <v>1</v>
      </c>
      <c r="N656" s="138" t="s">
        <v>45</v>
      </c>
      <c r="P656" s="139">
        <f>O656*H656</f>
        <v>0</v>
      </c>
      <c r="Q656" s="139">
        <v>4.0000000000000003E-5</v>
      </c>
      <c r="R656" s="139">
        <f>Q656*H656</f>
        <v>6.1600000000000001E-4</v>
      </c>
      <c r="S656" s="139">
        <v>0</v>
      </c>
      <c r="T656" s="140">
        <f>S656*H656</f>
        <v>0</v>
      </c>
      <c r="AR656" s="141" t="s">
        <v>247</v>
      </c>
      <c r="AT656" s="141" t="s">
        <v>160</v>
      </c>
      <c r="AU656" s="141" t="s">
        <v>90</v>
      </c>
      <c r="AY656" s="15" t="s">
        <v>158</v>
      </c>
      <c r="BE656" s="142">
        <f>IF(N656="základní",J656,0)</f>
        <v>0</v>
      </c>
      <c r="BF656" s="142">
        <f>IF(N656="snížená",J656,0)</f>
        <v>0</v>
      </c>
      <c r="BG656" s="142">
        <f>IF(N656="zákl. přenesená",J656,0)</f>
        <v>0</v>
      </c>
      <c r="BH656" s="142">
        <f>IF(N656="sníž. přenesená",J656,0)</f>
        <v>0</v>
      </c>
      <c r="BI656" s="142">
        <f>IF(N656="nulová",J656,0)</f>
        <v>0</v>
      </c>
      <c r="BJ656" s="15" t="s">
        <v>88</v>
      </c>
      <c r="BK656" s="142">
        <f>ROUND(I656*H656,2)</f>
        <v>0</v>
      </c>
      <c r="BL656" s="15" t="s">
        <v>247</v>
      </c>
      <c r="BM656" s="141" t="s">
        <v>1127</v>
      </c>
    </row>
    <row r="657" spans="2:65" s="1" customFormat="1">
      <c r="B657" s="30"/>
      <c r="D657" s="144" t="s">
        <v>417</v>
      </c>
      <c r="F657" s="168" t="s">
        <v>1128</v>
      </c>
      <c r="I657" s="169"/>
      <c r="L657" s="30"/>
      <c r="M657" s="170"/>
      <c r="T657" s="54"/>
      <c r="AT657" s="15" t="s">
        <v>417</v>
      </c>
      <c r="AU657" s="15" t="s">
        <v>90</v>
      </c>
    </row>
    <row r="658" spans="2:65" s="1" customFormat="1" ht="16.5" customHeight="1">
      <c r="B658" s="30"/>
      <c r="C658" s="158" t="s">
        <v>1129</v>
      </c>
      <c r="D658" s="158" t="s">
        <v>328</v>
      </c>
      <c r="E658" s="159" t="s">
        <v>1130</v>
      </c>
      <c r="F658" s="160" t="s">
        <v>1131</v>
      </c>
      <c r="G658" s="161" t="s">
        <v>207</v>
      </c>
      <c r="H658" s="162">
        <v>10.164</v>
      </c>
      <c r="I658" s="163"/>
      <c r="J658" s="164">
        <f>ROUND(I658*H658,2)</f>
        <v>0</v>
      </c>
      <c r="K658" s="160" t="s">
        <v>164</v>
      </c>
      <c r="L658" s="165"/>
      <c r="M658" s="166" t="s">
        <v>1</v>
      </c>
      <c r="N658" s="167" t="s">
        <v>45</v>
      </c>
      <c r="P658" s="139">
        <f>O658*H658</f>
        <v>0</v>
      </c>
      <c r="Q658" s="139">
        <v>5.7600000000000004E-3</v>
      </c>
      <c r="R658" s="139">
        <f>Q658*H658</f>
        <v>5.8544640000000002E-2</v>
      </c>
      <c r="S658" s="139">
        <v>0</v>
      </c>
      <c r="T658" s="140">
        <f>S658*H658</f>
        <v>0</v>
      </c>
      <c r="AR658" s="141" t="s">
        <v>327</v>
      </c>
      <c r="AT658" s="141" t="s">
        <v>328</v>
      </c>
      <c r="AU658" s="141" t="s">
        <v>90</v>
      </c>
      <c r="AY658" s="15" t="s">
        <v>158</v>
      </c>
      <c r="BE658" s="142">
        <f>IF(N658="základní",J658,0)</f>
        <v>0</v>
      </c>
      <c r="BF658" s="142">
        <f>IF(N658="snížená",J658,0)</f>
        <v>0</v>
      </c>
      <c r="BG658" s="142">
        <f>IF(N658="zákl. přenesená",J658,0)</f>
        <v>0</v>
      </c>
      <c r="BH658" s="142">
        <f>IF(N658="sníž. přenesená",J658,0)</f>
        <v>0</v>
      </c>
      <c r="BI658" s="142">
        <f>IF(N658="nulová",J658,0)</f>
        <v>0</v>
      </c>
      <c r="BJ658" s="15" t="s">
        <v>88</v>
      </c>
      <c r="BK658" s="142">
        <f>ROUND(I658*H658,2)</f>
        <v>0</v>
      </c>
      <c r="BL658" s="15" t="s">
        <v>247</v>
      </c>
      <c r="BM658" s="141" t="s">
        <v>1132</v>
      </c>
    </row>
    <row r="659" spans="2:65" s="12" customFormat="1">
      <c r="B659" s="143"/>
      <c r="D659" s="144" t="s">
        <v>167</v>
      </c>
      <c r="F659" s="146" t="s">
        <v>1133</v>
      </c>
      <c r="H659" s="147">
        <v>10.164</v>
      </c>
      <c r="I659" s="148"/>
      <c r="L659" s="143"/>
      <c r="M659" s="149"/>
      <c r="T659" s="150"/>
      <c r="AT659" s="145" t="s">
        <v>167</v>
      </c>
      <c r="AU659" s="145" t="s">
        <v>90</v>
      </c>
      <c r="AV659" s="12" t="s">
        <v>90</v>
      </c>
      <c r="AW659" s="12" t="s">
        <v>4</v>
      </c>
      <c r="AX659" s="12" t="s">
        <v>88</v>
      </c>
      <c r="AY659" s="145" t="s">
        <v>158</v>
      </c>
    </row>
    <row r="660" spans="2:65" s="1" customFormat="1" ht="16.5" customHeight="1">
      <c r="B660" s="30"/>
      <c r="C660" s="130" t="s">
        <v>1134</v>
      </c>
      <c r="D660" s="130" t="s">
        <v>160</v>
      </c>
      <c r="E660" s="131" t="s">
        <v>1135</v>
      </c>
      <c r="F660" s="132" t="s">
        <v>1136</v>
      </c>
      <c r="G660" s="133" t="s">
        <v>297</v>
      </c>
      <c r="H660" s="134">
        <v>15.4</v>
      </c>
      <c r="I660" s="135"/>
      <c r="J660" s="136">
        <f>ROUND(I660*H660,2)</f>
        <v>0</v>
      </c>
      <c r="K660" s="132" t="s">
        <v>164</v>
      </c>
      <c r="L660" s="30"/>
      <c r="M660" s="137" t="s">
        <v>1</v>
      </c>
      <c r="N660" s="138" t="s">
        <v>45</v>
      </c>
      <c r="P660" s="139">
        <f>O660*H660</f>
        <v>0</v>
      </c>
      <c r="Q660" s="139">
        <v>0</v>
      </c>
      <c r="R660" s="139">
        <f>Q660*H660</f>
        <v>0</v>
      </c>
      <c r="S660" s="139">
        <v>0</v>
      </c>
      <c r="T660" s="140">
        <f>S660*H660</f>
        <v>0</v>
      </c>
      <c r="AR660" s="141" t="s">
        <v>247</v>
      </c>
      <c r="AT660" s="141" t="s">
        <v>160</v>
      </c>
      <c r="AU660" s="141" t="s">
        <v>90</v>
      </c>
      <c r="AY660" s="15" t="s">
        <v>158</v>
      </c>
      <c r="BE660" s="142">
        <f>IF(N660="základní",J660,0)</f>
        <v>0</v>
      </c>
      <c r="BF660" s="142">
        <f>IF(N660="snížená",J660,0)</f>
        <v>0</v>
      </c>
      <c r="BG660" s="142">
        <f>IF(N660="zákl. přenesená",J660,0)</f>
        <v>0</v>
      </c>
      <c r="BH660" s="142">
        <f>IF(N660="sníž. přenesená",J660,0)</f>
        <v>0</v>
      </c>
      <c r="BI660" s="142">
        <f>IF(N660="nulová",J660,0)</f>
        <v>0</v>
      </c>
      <c r="BJ660" s="15" t="s">
        <v>88</v>
      </c>
      <c r="BK660" s="142">
        <f>ROUND(I660*H660,2)</f>
        <v>0</v>
      </c>
      <c r="BL660" s="15" t="s">
        <v>247</v>
      </c>
      <c r="BM660" s="141" t="s">
        <v>1137</v>
      </c>
    </row>
    <row r="661" spans="2:65" s="12" customFormat="1">
      <c r="B661" s="143"/>
      <c r="D661" s="144" t="s">
        <v>167</v>
      </c>
      <c r="E661" s="145" t="s">
        <v>1</v>
      </c>
      <c r="F661" s="146" t="s">
        <v>1138</v>
      </c>
      <c r="H661" s="147">
        <v>15.4</v>
      </c>
      <c r="I661" s="148"/>
      <c r="L661" s="143"/>
      <c r="M661" s="149"/>
      <c r="T661" s="150"/>
      <c r="AT661" s="145" t="s">
        <v>167</v>
      </c>
      <c r="AU661" s="145" t="s">
        <v>90</v>
      </c>
      <c r="AV661" s="12" t="s">
        <v>90</v>
      </c>
      <c r="AW661" s="12" t="s">
        <v>34</v>
      </c>
      <c r="AX661" s="12" t="s">
        <v>80</v>
      </c>
      <c r="AY661" s="145" t="s">
        <v>158</v>
      </c>
    </row>
    <row r="662" spans="2:65" s="13" customFormat="1">
      <c r="B662" s="151"/>
      <c r="D662" s="144" t="s">
        <v>167</v>
      </c>
      <c r="E662" s="152" t="s">
        <v>1</v>
      </c>
      <c r="F662" s="153" t="s">
        <v>171</v>
      </c>
      <c r="H662" s="154">
        <v>15.4</v>
      </c>
      <c r="I662" s="155"/>
      <c r="L662" s="151"/>
      <c r="M662" s="156"/>
      <c r="T662" s="157"/>
      <c r="AT662" s="152" t="s">
        <v>167</v>
      </c>
      <c r="AU662" s="152" t="s">
        <v>90</v>
      </c>
      <c r="AV662" s="13" t="s">
        <v>165</v>
      </c>
      <c r="AW662" s="13" t="s">
        <v>34</v>
      </c>
      <c r="AX662" s="13" t="s">
        <v>88</v>
      </c>
      <c r="AY662" s="152" t="s">
        <v>158</v>
      </c>
    </row>
    <row r="663" spans="2:65" s="1" customFormat="1" ht="24.2" customHeight="1">
      <c r="B663" s="30"/>
      <c r="C663" s="158" t="s">
        <v>1139</v>
      </c>
      <c r="D663" s="158" t="s">
        <v>328</v>
      </c>
      <c r="E663" s="159" t="s">
        <v>1140</v>
      </c>
      <c r="F663" s="160" t="s">
        <v>1141</v>
      </c>
      <c r="G663" s="161" t="s">
        <v>297</v>
      </c>
      <c r="H663" s="162">
        <v>18.359000000000002</v>
      </c>
      <c r="I663" s="163"/>
      <c r="J663" s="164">
        <f>ROUND(I663*H663,2)</f>
        <v>0</v>
      </c>
      <c r="K663" s="160" t="s">
        <v>164</v>
      </c>
      <c r="L663" s="165"/>
      <c r="M663" s="166" t="s">
        <v>1</v>
      </c>
      <c r="N663" s="167" t="s">
        <v>45</v>
      </c>
      <c r="P663" s="139">
        <f>O663*H663</f>
        <v>0</v>
      </c>
      <c r="Q663" s="139">
        <v>1.67E-3</v>
      </c>
      <c r="R663" s="139">
        <f>Q663*H663</f>
        <v>3.0659530000000004E-2</v>
      </c>
      <c r="S663" s="139">
        <v>0</v>
      </c>
      <c r="T663" s="140">
        <f>S663*H663</f>
        <v>0</v>
      </c>
      <c r="AR663" s="141" t="s">
        <v>327</v>
      </c>
      <c r="AT663" s="141" t="s">
        <v>328</v>
      </c>
      <c r="AU663" s="141" t="s">
        <v>90</v>
      </c>
      <c r="AY663" s="15" t="s">
        <v>158</v>
      </c>
      <c r="BE663" s="142">
        <f>IF(N663="základní",J663,0)</f>
        <v>0</v>
      </c>
      <c r="BF663" s="142">
        <f>IF(N663="snížená",J663,0)</f>
        <v>0</v>
      </c>
      <c r="BG663" s="142">
        <f>IF(N663="zákl. přenesená",J663,0)</f>
        <v>0</v>
      </c>
      <c r="BH663" s="142">
        <f>IF(N663="sníž. přenesená",J663,0)</f>
        <v>0</v>
      </c>
      <c r="BI663" s="142">
        <f>IF(N663="nulová",J663,0)</f>
        <v>0</v>
      </c>
      <c r="BJ663" s="15" t="s">
        <v>88</v>
      </c>
      <c r="BK663" s="142">
        <f>ROUND(I663*H663,2)</f>
        <v>0</v>
      </c>
      <c r="BL663" s="15" t="s">
        <v>247</v>
      </c>
      <c r="BM663" s="141" t="s">
        <v>1142</v>
      </c>
    </row>
    <row r="664" spans="2:65" s="12" customFormat="1">
      <c r="B664" s="143"/>
      <c r="D664" s="144" t="s">
        <v>167</v>
      </c>
      <c r="F664" s="146" t="s">
        <v>1143</v>
      </c>
      <c r="H664" s="147">
        <v>18.359000000000002</v>
      </c>
      <c r="I664" s="148"/>
      <c r="L664" s="143"/>
      <c r="M664" s="149"/>
      <c r="T664" s="150"/>
      <c r="AT664" s="145" t="s">
        <v>167</v>
      </c>
      <c r="AU664" s="145" t="s">
        <v>90</v>
      </c>
      <c r="AV664" s="12" t="s">
        <v>90</v>
      </c>
      <c r="AW664" s="12" t="s">
        <v>4</v>
      </c>
      <c r="AX664" s="12" t="s">
        <v>88</v>
      </c>
      <c r="AY664" s="145" t="s">
        <v>158</v>
      </c>
    </row>
    <row r="665" spans="2:65" s="1" customFormat="1" ht="16.5" customHeight="1">
      <c r="B665" s="30"/>
      <c r="C665" s="130" t="s">
        <v>1144</v>
      </c>
      <c r="D665" s="130" t="s">
        <v>160</v>
      </c>
      <c r="E665" s="131" t="s">
        <v>1145</v>
      </c>
      <c r="F665" s="132" t="s">
        <v>1146</v>
      </c>
      <c r="G665" s="133" t="s">
        <v>307</v>
      </c>
      <c r="H665" s="134">
        <v>4</v>
      </c>
      <c r="I665" s="135"/>
      <c r="J665" s="136">
        <f>ROUND(I665*H665,2)</f>
        <v>0</v>
      </c>
      <c r="K665" s="132" t="s">
        <v>164</v>
      </c>
      <c r="L665" s="30"/>
      <c r="M665" s="137" t="s">
        <v>1</v>
      </c>
      <c r="N665" s="138" t="s">
        <v>45</v>
      </c>
      <c r="P665" s="139">
        <f>O665*H665</f>
        <v>0</v>
      </c>
      <c r="Q665" s="139">
        <v>0</v>
      </c>
      <c r="R665" s="139">
        <f>Q665*H665</f>
        <v>0</v>
      </c>
      <c r="S665" s="139">
        <v>0</v>
      </c>
      <c r="T665" s="140">
        <f>S665*H665</f>
        <v>0</v>
      </c>
      <c r="AR665" s="141" t="s">
        <v>247</v>
      </c>
      <c r="AT665" s="141" t="s">
        <v>160</v>
      </c>
      <c r="AU665" s="141" t="s">
        <v>90</v>
      </c>
      <c r="AY665" s="15" t="s">
        <v>158</v>
      </c>
      <c r="BE665" s="142">
        <f>IF(N665="základní",J665,0)</f>
        <v>0</v>
      </c>
      <c r="BF665" s="142">
        <f>IF(N665="snížená",J665,0)</f>
        <v>0</v>
      </c>
      <c r="BG665" s="142">
        <f>IF(N665="zákl. přenesená",J665,0)</f>
        <v>0</v>
      </c>
      <c r="BH665" s="142">
        <f>IF(N665="sníž. přenesená",J665,0)</f>
        <v>0</v>
      </c>
      <c r="BI665" s="142">
        <f>IF(N665="nulová",J665,0)</f>
        <v>0</v>
      </c>
      <c r="BJ665" s="15" t="s">
        <v>88</v>
      </c>
      <c r="BK665" s="142">
        <f>ROUND(I665*H665,2)</f>
        <v>0</v>
      </c>
      <c r="BL665" s="15" t="s">
        <v>247</v>
      </c>
      <c r="BM665" s="141" t="s">
        <v>1147</v>
      </c>
    </row>
    <row r="666" spans="2:65" s="1" customFormat="1" ht="24.2" customHeight="1">
      <c r="B666" s="30"/>
      <c r="C666" s="158" t="s">
        <v>1148</v>
      </c>
      <c r="D666" s="158" t="s">
        <v>328</v>
      </c>
      <c r="E666" s="159" t="s">
        <v>1149</v>
      </c>
      <c r="F666" s="160" t="s">
        <v>1150</v>
      </c>
      <c r="G666" s="161" t="s">
        <v>307</v>
      </c>
      <c r="H666" s="162">
        <v>4</v>
      </c>
      <c r="I666" s="163"/>
      <c r="J666" s="164">
        <f>ROUND(I666*H666,2)</f>
        <v>0</v>
      </c>
      <c r="K666" s="160" t="s">
        <v>164</v>
      </c>
      <c r="L666" s="165"/>
      <c r="M666" s="166" t="s">
        <v>1</v>
      </c>
      <c r="N666" s="167" t="s">
        <v>45</v>
      </c>
      <c r="P666" s="139">
        <f>O666*H666</f>
        <v>0</v>
      </c>
      <c r="Q666" s="139">
        <v>8.0000000000000007E-5</v>
      </c>
      <c r="R666" s="139">
        <f>Q666*H666</f>
        <v>3.2000000000000003E-4</v>
      </c>
      <c r="S666" s="139">
        <v>0</v>
      </c>
      <c r="T666" s="140">
        <f>S666*H666</f>
        <v>0</v>
      </c>
      <c r="AR666" s="141" t="s">
        <v>327</v>
      </c>
      <c r="AT666" s="141" t="s">
        <v>328</v>
      </c>
      <c r="AU666" s="141" t="s">
        <v>90</v>
      </c>
      <c r="AY666" s="15" t="s">
        <v>158</v>
      </c>
      <c r="BE666" s="142">
        <f>IF(N666="základní",J666,0)</f>
        <v>0</v>
      </c>
      <c r="BF666" s="142">
        <f>IF(N666="snížená",J666,0)</f>
        <v>0</v>
      </c>
      <c r="BG666" s="142">
        <f>IF(N666="zákl. přenesená",J666,0)</f>
        <v>0</v>
      </c>
      <c r="BH666" s="142">
        <f>IF(N666="sníž. přenesená",J666,0)</f>
        <v>0</v>
      </c>
      <c r="BI666" s="142">
        <f>IF(N666="nulová",J666,0)</f>
        <v>0</v>
      </c>
      <c r="BJ666" s="15" t="s">
        <v>88</v>
      </c>
      <c r="BK666" s="142">
        <f>ROUND(I666*H666,2)</f>
        <v>0</v>
      </c>
      <c r="BL666" s="15" t="s">
        <v>247</v>
      </c>
      <c r="BM666" s="141" t="s">
        <v>1151</v>
      </c>
    </row>
    <row r="667" spans="2:65" s="1" customFormat="1" ht="16.5" customHeight="1">
      <c r="B667" s="30"/>
      <c r="C667" s="130" t="s">
        <v>1152</v>
      </c>
      <c r="D667" s="130" t="s">
        <v>160</v>
      </c>
      <c r="E667" s="131" t="s">
        <v>1153</v>
      </c>
      <c r="F667" s="132" t="s">
        <v>1154</v>
      </c>
      <c r="G667" s="133" t="s">
        <v>307</v>
      </c>
      <c r="H667" s="134">
        <v>18</v>
      </c>
      <c r="I667" s="135"/>
      <c r="J667" s="136">
        <f>ROUND(I667*H667,2)</f>
        <v>0</v>
      </c>
      <c r="K667" s="132" t="s">
        <v>164</v>
      </c>
      <c r="L667" s="30"/>
      <c r="M667" s="137" t="s">
        <v>1</v>
      </c>
      <c r="N667" s="138" t="s">
        <v>45</v>
      </c>
      <c r="P667" s="139">
        <f>O667*H667</f>
        <v>0</v>
      </c>
      <c r="Q667" s="139">
        <v>0</v>
      </c>
      <c r="R667" s="139">
        <f>Q667*H667</f>
        <v>0</v>
      </c>
      <c r="S667" s="139">
        <v>0</v>
      </c>
      <c r="T667" s="140">
        <f>S667*H667</f>
        <v>0</v>
      </c>
      <c r="AR667" s="141" t="s">
        <v>247</v>
      </c>
      <c r="AT667" s="141" t="s">
        <v>160</v>
      </c>
      <c r="AU667" s="141" t="s">
        <v>90</v>
      </c>
      <c r="AY667" s="15" t="s">
        <v>158</v>
      </c>
      <c r="BE667" s="142">
        <f>IF(N667="základní",J667,0)</f>
        <v>0</v>
      </c>
      <c r="BF667" s="142">
        <f>IF(N667="snížená",J667,0)</f>
        <v>0</v>
      </c>
      <c r="BG667" s="142">
        <f>IF(N667="zákl. přenesená",J667,0)</f>
        <v>0</v>
      </c>
      <c r="BH667" s="142">
        <f>IF(N667="sníž. přenesená",J667,0)</f>
        <v>0</v>
      </c>
      <c r="BI667" s="142">
        <f>IF(N667="nulová",J667,0)</f>
        <v>0</v>
      </c>
      <c r="BJ667" s="15" t="s">
        <v>88</v>
      </c>
      <c r="BK667" s="142">
        <f>ROUND(I667*H667,2)</f>
        <v>0</v>
      </c>
      <c r="BL667" s="15" t="s">
        <v>247</v>
      </c>
      <c r="BM667" s="141" t="s">
        <v>1155</v>
      </c>
    </row>
    <row r="668" spans="2:65" s="1" customFormat="1" ht="16.5" customHeight="1">
      <c r="B668" s="30"/>
      <c r="C668" s="158" t="s">
        <v>1156</v>
      </c>
      <c r="D668" s="158" t="s">
        <v>328</v>
      </c>
      <c r="E668" s="159" t="s">
        <v>1157</v>
      </c>
      <c r="F668" s="160" t="s">
        <v>1158</v>
      </c>
      <c r="G668" s="161" t="s">
        <v>307</v>
      </c>
      <c r="H668" s="162">
        <v>18</v>
      </c>
      <c r="I668" s="163"/>
      <c r="J668" s="164">
        <f>ROUND(I668*H668,2)</f>
        <v>0</v>
      </c>
      <c r="K668" s="160" t="s">
        <v>164</v>
      </c>
      <c r="L668" s="165"/>
      <c r="M668" s="166" t="s">
        <v>1</v>
      </c>
      <c r="N668" s="167" t="s">
        <v>45</v>
      </c>
      <c r="P668" s="139">
        <f>O668*H668</f>
        <v>0</v>
      </c>
      <c r="Q668" s="139">
        <v>9.3999999999999997E-4</v>
      </c>
      <c r="R668" s="139">
        <f>Q668*H668</f>
        <v>1.6920000000000001E-2</v>
      </c>
      <c r="S668" s="139">
        <v>0</v>
      </c>
      <c r="T668" s="140">
        <f>S668*H668</f>
        <v>0</v>
      </c>
      <c r="AR668" s="141" t="s">
        <v>327</v>
      </c>
      <c r="AT668" s="141" t="s">
        <v>328</v>
      </c>
      <c r="AU668" s="141" t="s">
        <v>90</v>
      </c>
      <c r="AY668" s="15" t="s">
        <v>158</v>
      </c>
      <c r="BE668" s="142">
        <f>IF(N668="základní",J668,0)</f>
        <v>0</v>
      </c>
      <c r="BF668" s="142">
        <f>IF(N668="snížená",J668,0)</f>
        <v>0</v>
      </c>
      <c r="BG668" s="142">
        <f>IF(N668="zákl. přenesená",J668,0)</f>
        <v>0</v>
      </c>
      <c r="BH668" s="142">
        <f>IF(N668="sníž. přenesená",J668,0)</f>
        <v>0</v>
      </c>
      <c r="BI668" s="142">
        <f>IF(N668="nulová",J668,0)</f>
        <v>0</v>
      </c>
      <c r="BJ668" s="15" t="s">
        <v>88</v>
      </c>
      <c r="BK668" s="142">
        <f>ROUND(I668*H668,2)</f>
        <v>0</v>
      </c>
      <c r="BL668" s="15" t="s">
        <v>247</v>
      </c>
      <c r="BM668" s="141" t="s">
        <v>1159</v>
      </c>
    </row>
    <row r="669" spans="2:65" s="1" customFormat="1" ht="24.2" customHeight="1">
      <c r="B669" s="30"/>
      <c r="C669" s="130" t="s">
        <v>1160</v>
      </c>
      <c r="D669" s="130" t="s">
        <v>160</v>
      </c>
      <c r="E669" s="131" t="s">
        <v>1161</v>
      </c>
      <c r="F669" s="132" t="s">
        <v>1162</v>
      </c>
      <c r="G669" s="133" t="s">
        <v>307</v>
      </c>
      <c r="H669" s="134">
        <v>2</v>
      </c>
      <c r="I669" s="135"/>
      <c r="J669" s="136">
        <f>ROUND(I669*H669,2)</f>
        <v>0</v>
      </c>
      <c r="K669" s="132" t="s">
        <v>164</v>
      </c>
      <c r="L669" s="30"/>
      <c r="M669" s="137" t="s">
        <v>1</v>
      </c>
      <c r="N669" s="138" t="s">
        <v>45</v>
      </c>
      <c r="P669" s="139">
        <f>O669*H669</f>
        <v>0</v>
      </c>
      <c r="Q669" s="139">
        <v>0</v>
      </c>
      <c r="R669" s="139">
        <f>Q669*H669</f>
        <v>0</v>
      </c>
      <c r="S669" s="139">
        <v>0</v>
      </c>
      <c r="T669" s="140">
        <f>S669*H669</f>
        <v>0</v>
      </c>
      <c r="AR669" s="141" t="s">
        <v>247</v>
      </c>
      <c r="AT669" s="141" t="s">
        <v>160</v>
      </c>
      <c r="AU669" s="141" t="s">
        <v>90</v>
      </c>
      <c r="AY669" s="15" t="s">
        <v>158</v>
      </c>
      <c r="BE669" s="142">
        <f>IF(N669="základní",J669,0)</f>
        <v>0</v>
      </c>
      <c r="BF669" s="142">
        <f>IF(N669="snížená",J669,0)</f>
        <v>0</v>
      </c>
      <c r="BG669" s="142">
        <f>IF(N669="zákl. přenesená",J669,0)</f>
        <v>0</v>
      </c>
      <c r="BH669" s="142">
        <f>IF(N669="sníž. přenesená",J669,0)</f>
        <v>0</v>
      </c>
      <c r="BI669" s="142">
        <f>IF(N669="nulová",J669,0)</f>
        <v>0</v>
      </c>
      <c r="BJ669" s="15" t="s">
        <v>88</v>
      </c>
      <c r="BK669" s="142">
        <f>ROUND(I669*H669,2)</f>
        <v>0</v>
      </c>
      <c r="BL669" s="15" t="s">
        <v>247</v>
      </c>
      <c r="BM669" s="141" t="s">
        <v>1163</v>
      </c>
    </row>
    <row r="670" spans="2:65" s="1" customFormat="1" ht="24.2" customHeight="1">
      <c r="B670" s="30"/>
      <c r="C670" s="158" t="s">
        <v>1164</v>
      </c>
      <c r="D670" s="158" t="s">
        <v>328</v>
      </c>
      <c r="E670" s="159" t="s">
        <v>1165</v>
      </c>
      <c r="F670" s="160" t="s">
        <v>1166</v>
      </c>
      <c r="G670" s="161" t="s">
        <v>307</v>
      </c>
      <c r="H670" s="162">
        <v>2</v>
      </c>
      <c r="I670" s="163"/>
      <c r="J670" s="164">
        <f>ROUND(I670*H670,2)</f>
        <v>0</v>
      </c>
      <c r="K670" s="160" t="s">
        <v>164</v>
      </c>
      <c r="L670" s="165"/>
      <c r="M670" s="166" t="s">
        <v>1</v>
      </c>
      <c r="N670" s="167" t="s">
        <v>45</v>
      </c>
      <c r="P670" s="139">
        <f>O670*H670</f>
        <v>0</v>
      </c>
      <c r="Q670" s="139">
        <v>4.6999999999999999E-4</v>
      </c>
      <c r="R670" s="139">
        <f>Q670*H670</f>
        <v>9.3999999999999997E-4</v>
      </c>
      <c r="S670" s="139">
        <v>0</v>
      </c>
      <c r="T670" s="140">
        <f>S670*H670</f>
        <v>0</v>
      </c>
      <c r="AR670" s="141" t="s">
        <v>327</v>
      </c>
      <c r="AT670" s="141" t="s">
        <v>328</v>
      </c>
      <c r="AU670" s="141" t="s">
        <v>90</v>
      </c>
      <c r="AY670" s="15" t="s">
        <v>158</v>
      </c>
      <c r="BE670" s="142">
        <f>IF(N670="základní",J670,0)</f>
        <v>0</v>
      </c>
      <c r="BF670" s="142">
        <f>IF(N670="snížená",J670,0)</f>
        <v>0</v>
      </c>
      <c r="BG670" s="142">
        <f>IF(N670="zákl. přenesená",J670,0)</f>
        <v>0</v>
      </c>
      <c r="BH670" s="142">
        <f>IF(N670="sníž. přenesená",J670,0)</f>
        <v>0</v>
      </c>
      <c r="BI670" s="142">
        <f>IF(N670="nulová",J670,0)</f>
        <v>0</v>
      </c>
      <c r="BJ670" s="15" t="s">
        <v>88</v>
      </c>
      <c r="BK670" s="142">
        <f>ROUND(I670*H670,2)</f>
        <v>0</v>
      </c>
      <c r="BL670" s="15" t="s">
        <v>247</v>
      </c>
      <c r="BM670" s="141" t="s">
        <v>1167</v>
      </c>
    </row>
    <row r="671" spans="2:65" s="1" customFormat="1" ht="24.2" customHeight="1">
      <c r="B671" s="30"/>
      <c r="C671" s="130" t="s">
        <v>1168</v>
      </c>
      <c r="D671" s="130" t="s">
        <v>160</v>
      </c>
      <c r="E671" s="131" t="s">
        <v>1169</v>
      </c>
      <c r="F671" s="132" t="s">
        <v>1170</v>
      </c>
      <c r="G671" s="133" t="s">
        <v>307</v>
      </c>
      <c r="H671" s="134">
        <v>2</v>
      </c>
      <c r="I671" s="135"/>
      <c r="J671" s="136">
        <f>ROUND(I671*H671,2)</f>
        <v>0</v>
      </c>
      <c r="K671" s="132" t="s">
        <v>1</v>
      </c>
      <c r="L671" s="30"/>
      <c r="M671" s="137" t="s">
        <v>1</v>
      </c>
      <c r="N671" s="138" t="s">
        <v>45</v>
      </c>
      <c r="P671" s="139">
        <f>O671*H671</f>
        <v>0</v>
      </c>
      <c r="Q671" s="139">
        <v>0</v>
      </c>
      <c r="R671" s="139">
        <f>Q671*H671</f>
        <v>0</v>
      </c>
      <c r="S671" s="139">
        <v>0</v>
      </c>
      <c r="T671" s="140">
        <f>S671*H671</f>
        <v>0</v>
      </c>
      <c r="AR671" s="141" t="s">
        <v>247</v>
      </c>
      <c r="AT671" s="141" t="s">
        <v>160</v>
      </c>
      <c r="AU671" s="141" t="s">
        <v>90</v>
      </c>
      <c r="AY671" s="15" t="s">
        <v>158</v>
      </c>
      <c r="BE671" s="142">
        <f>IF(N671="základní",J671,0)</f>
        <v>0</v>
      </c>
      <c r="BF671" s="142">
        <f>IF(N671="snížená",J671,0)</f>
        <v>0</v>
      </c>
      <c r="BG671" s="142">
        <f>IF(N671="zákl. přenesená",J671,0)</f>
        <v>0</v>
      </c>
      <c r="BH671" s="142">
        <f>IF(N671="sníž. přenesená",J671,0)</f>
        <v>0</v>
      </c>
      <c r="BI671" s="142">
        <f>IF(N671="nulová",J671,0)</f>
        <v>0</v>
      </c>
      <c r="BJ671" s="15" t="s">
        <v>88</v>
      </c>
      <c r="BK671" s="142">
        <f>ROUND(I671*H671,2)</f>
        <v>0</v>
      </c>
      <c r="BL671" s="15" t="s">
        <v>247</v>
      </c>
      <c r="BM671" s="141" t="s">
        <v>1171</v>
      </c>
    </row>
    <row r="672" spans="2:65" s="1" customFormat="1" ht="24.2" customHeight="1">
      <c r="B672" s="30"/>
      <c r="C672" s="158" t="s">
        <v>1172</v>
      </c>
      <c r="D672" s="158" t="s">
        <v>328</v>
      </c>
      <c r="E672" s="159" t="s">
        <v>1173</v>
      </c>
      <c r="F672" s="160" t="s">
        <v>1174</v>
      </c>
      <c r="G672" s="161" t="s">
        <v>307</v>
      </c>
      <c r="H672" s="162">
        <v>2</v>
      </c>
      <c r="I672" s="163"/>
      <c r="J672" s="164">
        <f>ROUND(I672*H672,2)</f>
        <v>0</v>
      </c>
      <c r="K672" s="160" t="s">
        <v>1</v>
      </c>
      <c r="L672" s="165"/>
      <c r="M672" s="166" t="s">
        <v>1</v>
      </c>
      <c r="N672" s="167" t="s">
        <v>45</v>
      </c>
      <c r="P672" s="139">
        <f>O672*H672</f>
        <v>0</v>
      </c>
      <c r="Q672" s="139">
        <v>2.2200000000000002E-3</v>
      </c>
      <c r="R672" s="139">
        <f>Q672*H672</f>
        <v>4.4400000000000004E-3</v>
      </c>
      <c r="S672" s="139">
        <v>0</v>
      </c>
      <c r="T672" s="140">
        <f>S672*H672</f>
        <v>0</v>
      </c>
      <c r="AR672" s="141" t="s">
        <v>327</v>
      </c>
      <c r="AT672" s="141" t="s">
        <v>328</v>
      </c>
      <c r="AU672" s="141" t="s">
        <v>90</v>
      </c>
      <c r="AY672" s="15" t="s">
        <v>158</v>
      </c>
      <c r="BE672" s="142">
        <f>IF(N672="základní",J672,0)</f>
        <v>0</v>
      </c>
      <c r="BF672" s="142">
        <f>IF(N672="snížená",J672,0)</f>
        <v>0</v>
      </c>
      <c r="BG672" s="142">
        <f>IF(N672="zákl. přenesená",J672,0)</f>
        <v>0</v>
      </c>
      <c r="BH672" s="142">
        <f>IF(N672="sníž. přenesená",J672,0)</f>
        <v>0</v>
      </c>
      <c r="BI672" s="142">
        <f>IF(N672="nulová",J672,0)</f>
        <v>0</v>
      </c>
      <c r="BJ672" s="15" t="s">
        <v>88</v>
      </c>
      <c r="BK672" s="142">
        <f>ROUND(I672*H672,2)</f>
        <v>0</v>
      </c>
      <c r="BL672" s="15" t="s">
        <v>247</v>
      </c>
      <c r="BM672" s="141" t="s">
        <v>1175</v>
      </c>
    </row>
    <row r="673" spans="2:65" s="1" customFormat="1" ht="16.5" customHeight="1">
      <c r="B673" s="30"/>
      <c r="C673" s="130" t="s">
        <v>1176</v>
      </c>
      <c r="D673" s="130" t="s">
        <v>160</v>
      </c>
      <c r="E673" s="131" t="s">
        <v>1177</v>
      </c>
      <c r="F673" s="132" t="s">
        <v>1178</v>
      </c>
      <c r="G673" s="133" t="s">
        <v>297</v>
      </c>
      <c r="H673" s="134">
        <v>5.6</v>
      </c>
      <c r="I673" s="135"/>
      <c r="J673" s="136">
        <f>ROUND(I673*H673,2)</f>
        <v>0</v>
      </c>
      <c r="K673" s="132" t="s">
        <v>164</v>
      </c>
      <c r="L673" s="30"/>
      <c r="M673" s="137" t="s">
        <v>1</v>
      </c>
      <c r="N673" s="138" t="s">
        <v>45</v>
      </c>
      <c r="P673" s="139">
        <f>O673*H673</f>
        <v>0</v>
      </c>
      <c r="Q673" s="139">
        <v>0</v>
      </c>
      <c r="R673" s="139">
        <f>Q673*H673</f>
        <v>0</v>
      </c>
      <c r="S673" s="139">
        <v>0</v>
      </c>
      <c r="T673" s="140">
        <f>S673*H673</f>
        <v>0</v>
      </c>
      <c r="AR673" s="141" t="s">
        <v>247</v>
      </c>
      <c r="AT673" s="141" t="s">
        <v>160</v>
      </c>
      <c r="AU673" s="141" t="s">
        <v>90</v>
      </c>
      <c r="AY673" s="15" t="s">
        <v>158</v>
      </c>
      <c r="BE673" s="142">
        <f>IF(N673="základní",J673,0)</f>
        <v>0</v>
      </c>
      <c r="BF673" s="142">
        <f>IF(N673="snížená",J673,0)</f>
        <v>0</v>
      </c>
      <c r="BG673" s="142">
        <f>IF(N673="zákl. přenesená",J673,0)</f>
        <v>0</v>
      </c>
      <c r="BH673" s="142">
        <f>IF(N673="sníž. přenesená",J673,0)</f>
        <v>0</v>
      </c>
      <c r="BI673" s="142">
        <f>IF(N673="nulová",J673,0)</f>
        <v>0</v>
      </c>
      <c r="BJ673" s="15" t="s">
        <v>88</v>
      </c>
      <c r="BK673" s="142">
        <f>ROUND(I673*H673,2)</f>
        <v>0</v>
      </c>
      <c r="BL673" s="15" t="s">
        <v>247</v>
      </c>
      <c r="BM673" s="141" t="s">
        <v>1179</v>
      </c>
    </row>
    <row r="674" spans="2:65" s="12" customFormat="1">
      <c r="B674" s="143"/>
      <c r="D674" s="144" t="s">
        <v>167</v>
      </c>
      <c r="E674" s="145" t="s">
        <v>1</v>
      </c>
      <c r="F674" s="146" t="s">
        <v>1180</v>
      </c>
      <c r="H674" s="147">
        <v>5.6</v>
      </c>
      <c r="I674" s="148"/>
      <c r="L674" s="143"/>
      <c r="M674" s="149"/>
      <c r="T674" s="150"/>
      <c r="AT674" s="145" t="s">
        <v>167</v>
      </c>
      <c r="AU674" s="145" t="s">
        <v>90</v>
      </c>
      <c r="AV674" s="12" t="s">
        <v>90</v>
      </c>
      <c r="AW674" s="12" t="s">
        <v>34</v>
      </c>
      <c r="AX674" s="12" t="s">
        <v>80</v>
      </c>
      <c r="AY674" s="145" t="s">
        <v>158</v>
      </c>
    </row>
    <row r="675" spans="2:65" s="13" customFormat="1">
      <c r="B675" s="151"/>
      <c r="D675" s="144" t="s">
        <v>167</v>
      </c>
      <c r="E675" s="152" t="s">
        <v>1</v>
      </c>
      <c r="F675" s="153" t="s">
        <v>171</v>
      </c>
      <c r="H675" s="154">
        <v>5.6</v>
      </c>
      <c r="I675" s="155"/>
      <c r="L675" s="151"/>
      <c r="M675" s="156"/>
      <c r="T675" s="157"/>
      <c r="AT675" s="152" t="s">
        <v>167</v>
      </c>
      <c r="AU675" s="152" t="s">
        <v>90</v>
      </c>
      <c r="AV675" s="13" t="s">
        <v>165</v>
      </c>
      <c r="AW675" s="13" t="s">
        <v>34</v>
      </c>
      <c r="AX675" s="13" t="s">
        <v>88</v>
      </c>
      <c r="AY675" s="152" t="s">
        <v>158</v>
      </c>
    </row>
    <row r="676" spans="2:65" s="1" customFormat="1" ht="24.2" customHeight="1">
      <c r="B676" s="30"/>
      <c r="C676" s="158" t="s">
        <v>1181</v>
      </c>
      <c r="D676" s="158" t="s">
        <v>328</v>
      </c>
      <c r="E676" s="159" t="s">
        <v>1182</v>
      </c>
      <c r="F676" s="160" t="s">
        <v>1183</v>
      </c>
      <c r="G676" s="161" t="s">
        <v>297</v>
      </c>
      <c r="H676" s="162">
        <v>6.6</v>
      </c>
      <c r="I676" s="163"/>
      <c r="J676" s="164">
        <f>ROUND(I676*H676,2)</f>
        <v>0</v>
      </c>
      <c r="K676" s="160" t="s">
        <v>164</v>
      </c>
      <c r="L676" s="165"/>
      <c r="M676" s="166" t="s">
        <v>1</v>
      </c>
      <c r="N676" s="167" t="s">
        <v>45</v>
      </c>
      <c r="P676" s="139">
        <f>O676*H676</f>
        <v>0</v>
      </c>
      <c r="Q676" s="139">
        <v>1.4599999999999999E-3</v>
      </c>
      <c r="R676" s="139">
        <f>Q676*H676</f>
        <v>9.6359999999999987E-3</v>
      </c>
      <c r="S676" s="139">
        <v>0</v>
      </c>
      <c r="T676" s="140">
        <f>S676*H676</f>
        <v>0</v>
      </c>
      <c r="AR676" s="141" t="s">
        <v>327</v>
      </c>
      <c r="AT676" s="141" t="s">
        <v>328</v>
      </c>
      <c r="AU676" s="141" t="s">
        <v>90</v>
      </c>
      <c r="AY676" s="15" t="s">
        <v>158</v>
      </c>
      <c r="BE676" s="142">
        <f>IF(N676="základní",J676,0)</f>
        <v>0</v>
      </c>
      <c r="BF676" s="142">
        <f>IF(N676="snížená",J676,0)</f>
        <v>0</v>
      </c>
      <c r="BG676" s="142">
        <f>IF(N676="zákl. přenesená",J676,0)</f>
        <v>0</v>
      </c>
      <c r="BH676" s="142">
        <f>IF(N676="sníž. přenesená",J676,0)</f>
        <v>0</v>
      </c>
      <c r="BI676" s="142">
        <f>IF(N676="nulová",J676,0)</f>
        <v>0</v>
      </c>
      <c r="BJ676" s="15" t="s">
        <v>88</v>
      </c>
      <c r="BK676" s="142">
        <f>ROUND(I676*H676,2)</f>
        <v>0</v>
      </c>
      <c r="BL676" s="15" t="s">
        <v>247</v>
      </c>
      <c r="BM676" s="141" t="s">
        <v>1184</v>
      </c>
    </row>
    <row r="677" spans="2:65" s="12" customFormat="1">
      <c r="B677" s="143"/>
      <c r="D677" s="144" t="s">
        <v>167</v>
      </c>
      <c r="F677" s="146" t="s">
        <v>1185</v>
      </c>
      <c r="H677" s="147">
        <v>6.6</v>
      </c>
      <c r="I677" s="148"/>
      <c r="L677" s="143"/>
      <c r="M677" s="149"/>
      <c r="T677" s="150"/>
      <c r="AT677" s="145" t="s">
        <v>167</v>
      </c>
      <c r="AU677" s="145" t="s">
        <v>90</v>
      </c>
      <c r="AV677" s="12" t="s">
        <v>90</v>
      </c>
      <c r="AW677" s="12" t="s">
        <v>4</v>
      </c>
      <c r="AX677" s="12" t="s">
        <v>88</v>
      </c>
      <c r="AY677" s="145" t="s">
        <v>158</v>
      </c>
    </row>
    <row r="678" spans="2:65" s="1" customFormat="1" ht="16.5" customHeight="1">
      <c r="B678" s="30"/>
      <c r="C678" s="130" t="s">
        <v>1186</v>
      </c>
      <c r="D678" s="130" t="s">
        <v>160</v>
      </c>
      <c r="E678" s="131" t="s">
        <v>1187</v>
      </c>
      <c r="F678" s="132" t="s">
        <v>1188</v>
      </c>
      <c r="G678" s="133" t="s">
        <v>307</v>
      </c>
      <c r="H678" s="134">
        <v>6</v>
      </c>
      <c r="I678" s="135"/>
      <c r="J678" s="136">
        <f>ROUND(I678*H678,2)</f>
        <v>0</v>
      </c>
      <c r="K678" s="132" t="s">
        <v>164</v>
      </c>
      <c r="L678" s="30"/>
      <c r="M678" s="137" t="s">
        <v>1</v>
      </c>
      <c r="N678" s="138" t="s">
        <v>45</v>
      </c>
      <c r="P678" s="139">
        <f>O678*H678</f>
        <v>0</v>
      </c>
      <c r="Q678" s="139">
        <v>0</v>
      </c>
      <c r="R678" s="139">
        <f>Q678*H678</f>
        <v>0</v>
      </c>
      <c r="S678" s="139">
        <v>0</v>
      </c>
      <c r="T678" s="140">
        <f>S678*H678</f>
        <v>0</v>
      </c>
      <c r="AR678" s="141" t="s">
        <v>247</v>
      </c>
      <c r="AT678" s="141" t="s">
        <v>160</v>
      </c>
      <c r="AU678" s="141" t="s">
        <v>90</v>
      </c>
      <c r="AY678" s="15" t="s">
        <v>158</v>
      </c>
      <c r="BE678" s="142">
        <f>IF(N678="základní",J678,0)</f>
        <v>0</v>
      </c>
      <c r="BF678" s="142">
        <f>IF(N678="snížená",J678,0)</f>
        <v>0</v>
      </c>
      <c r="BG678" s="142">
        <f>IF(N678="zákl. přenesená",J678,0)</f>
        <v>0</v>
      </c>
      <c r="BH678" s="142">
        <f>IF(N678="sníž. přenesená",J678,0)</f>
        <v>0</v>
      </c>
      <c r="BI678" s="142">
        <f>IF(N678="nulová",J678,0)</f>
        <v>0</v>
      </c>
      <c r="BJ678" s="15" t="s">
        <v>88</v>
      </c>
      <c r="BK678" s="142">
        <f>ROUND(I678*H678,2)</f>
        <v>0</v>
      </c>
      <c r="BL678" s="15" t="s">
        <v>247</v>
      </c>
      <c r="BM678" s="141" t="s">
        <v>1189</v>
      </c>
    </row>
    <row r="679" spans="2:65" s="1" customFormat="1" ht="16.5" customHeight="1">
      <c r="B679" s="30"/>
      <c r="C679" s="158" t="s">
        <v>1190</v>
      </c>
      <c r="D679" s="158" t="s">
        <v>328</v>
      </c>
      <c r="E679" s="159" t="s">
        <v>1191</v>
      </c>
      <c r="F679" s="160" t="s">
        <v>1192</v>
      </c>
      <c r="G679" s="161" t="s">
        <v>307</v>
      </c>
      <c r="H679" s="162">
        <v>6</v>
      </c>
      <c r="I679" s="163"/>
      <c r="J679" s="164">
        <f>ROUND(I679*H679,2)</f>
        <v>0</v>
      </c>
      <c r="K679" s="160" t="s">
        <v>164</v>
      </c>
      <c r="L679" s="165"/>
      <c r="M679" s="166" t="s">
        <v>1</v>
      </c>
      <c r="N679" s="167" t="s">
        <v>45</v>
      </c>
      <c r="P679" s="139">
        <f>O679*H679</f>
        <v>0</v>
      </c>
      <c r="Q679" s="139">
        <v>1.8000000000000001E-4</v>
      </c>
      <c r="R679" s="139">
        <f>Q679*H679</f>
        <v>1.08E-3</v>
      </c>
      <c r="S679" s="139">
        <v>0</v>
      </c>
      <c r="T679" s="140">
        <f>S679*H679</f>
        <v>0</v>
      </c>
      <c r="AR679" s="141" t="s">
        <v>327</v>
      </c>
      <c r="AT679" s="141" t="s">
        <v>328</v>
      </c>
      <c r="AU679" s="141" t="s">
        <v>90</v>
      </c>
      <c r="AY679" s="15" t="s">
        <v>158</v>
      </c>
      <c r="BE679" s="142">
        <f>IF(N679="základní",J679,0)</f>
        <v>0</v>
      </c>
      <c r="BF679" s="142">
        <f>IF(N679="snížená",J679,0)</f>
        <v>0</v>
      </c>
      <c r="BG679" s="142">
        <f>IF(N679="zákl. přenesená",J679,0)</f>
        <v>0</v>
      </c>
      <c r="BH679" s="142">
        <f>IF(N679="sníž. přenesená",J679,0)</f>
        <v>0</v>
      </c>
      <c r="BI679" s="142">
        <f>IF(N679="nulová",J679,0)</f>
        <v>0</v>
      </c>
      <c r="BJ679" s="15" t="s">
        <v>88</v>
      </c>
      <c r="BK679" s="142">
        <f>ROUND(I679*H679,2)</f>
        <v>0</v>
      </c>
      <c r="BL679" s="15" t="s">
        <v>247</v>
      </c>
      <c r="BM679" s="141" t="s">
        <v>1193</v>
      </c>
    </row>
    <row r="680" spans="2:65" s="1" customFormat="1" ht="21.75" customHeight="1">
      <c r="B680" s="30"/>
      <c r="C680" s="130" t="s">
        <v>1194</v>
      </c>
      <c r="D680" s="130" t="s">
        <v>160</v>
      </c>
      <c r="E680" s="131" t="s">
        <v>1195</v>
      </c>
      <c r="F680" s="132" t="s">
        <v>1196</v>
      </c>
      <c r="G680" s="133" t="s">
        <v>307</v>
      </c>
      <c r="H680" s="134">
        <v>2</v>
      </c>
      <c r="I680" s="135"/>
      <c r="J680" s="136">
        <f>ROUND(I680*H680,2)</f>
        <v>0</v>
      </c>
      <c r="K680" s="132" t="s">
        <v>164</v>
      </c>
      <c r="L680" s="30"/>
      <c r="M680" s="137" t="s">
        <v>1</v>
      </c>
      <c r="N680" s="138" t="s">
        <v>45</v>
      </c>
      <c r="P680" s="139">
        <f>O680*H680</f>
        <v>0</v>
      </c>
      <c r="Q680" s="139">
        <v>0</v>
      </c>
      <c r="R680" s="139">
        <f>Q680*H680</f>
        <v>0</v>
      </c>
      <c r="S680" s="139">
        <v>0</v>
      </c>
      <c r="T680" s="140">
        <f>S680*H680</f>
        <v>0</v>
      </c>
      <c r="AR680" s="141" t="s">
        <v>247</v>
      </c>
      <c r="AT680" s="141" t="s">
        <v>160</v>
      </c>
      <c r="AU680" s="141" t="s">
        <v>90</v>
      </c>
      <c r="AY680" s="15" t="s">
        <v>158</v>
      </c>
      <c r="BE680" s="142">
        <f>IF(N680="základní",J680,0)</f>
        <v>0</v>
      </c>
      <c r="BF680" s="142">
        <f>IF(N680="snížená",J680,0)</f>
        <v>0</v>
      </c>
      <c r="BG680" s="142">
        <f>IF(N680="zákl. přenesená",J680,0)</f>
        <v>0</v>
      </c>
      <c r="BH680" s="142">
        <f>IF(N680="sníž. přenesená",J680,0)</f>
        <v>0</v>
      </c>
      <c r="BI680" s="142">
        <f>IF(N680="nulová",J680,0)</f>
        <v>0</v>
      </c>
      <c r="BJ680" s="15" t="s">
        <v>88</v>
      </c>
      <c r="BK680" s="142">
        <f>ROUND(I680*H680,2)</f>
        <v>0</v>
      </c>
      <c r="BL680" s="15" t="s">
        <v>247</v>
      </c>
      <c r="BM680" s="141" t="s">
        <v>1197</v>
      </c>
    </row>
    <row r="681" spans="2:65" s="1" customFormat="1" ht="24.2" customHeight="1">
      <c r="B681" s="30"/>
      <c r="C681" s="158" t="s">
        <v>1198</v>
      </c>
      <c r="D681" s="158" t="s">
        <v>328</v>
      </c>
      <c r="E681" s="159" t="s">
        <v>1199</v>
      </c>
      <c r="F681" s="160" t="s">
        <v>1200</v>
      </c>
      <c r="G681" s="161" t="s">
        <v>307</v>
      </c>
      <c r="H681" s="162">
        <v>2</v>
      </c>
      <c r="I681" s="163"/>
      <c r="J681" s="164">
        <f>ROUND(I681*H681,2)</f>
        <v>0</v>
      </c>
      <c r="K681" s="160" t="s">
        <v>1</v>
      </c>
      <c r="L681" s="165"/>
      <c r="M681" s="166" t="s">
        <v>1</v>
      </c>
      <c r="N681" s="167" t="s">
        <v>45</v>
      </c>
      <c r="P681" s="139">
        <f>O681*H681</f>
        <v>0</v>
      </c>
      <c r="Q681" s="139">
        <v>2.9999999999999997E-4</v>
      </c>
      <c r="R681" s="139">
        <f>Q681*H681</f>
        <v>5.9999999999999995E-4</v>
      </c>
      <c r="S681" s="139">
        <v>0</v>
      </c>
      <c r="T681" s="140">
        <f>S681*H681</f>
        <v>0</v>
      </c>
      <c r="AR681" s="141" t="s">
        <v>327</v>
      </c>
      <c r="AT681" s="141" t="s">
        <v>328</v>
      </c>
      <c r="AU681" s="141" t="s">
        <v>90</v>
      </c>
      <c r="AY681" s="15" t="s">
        <v>158</v>
      </c>
      <c r="BE681" s="142">
        <f>IF(N681="základní",J681,0)</f>
        <v>0</v>
      </c>
      <c r="BF681" s="142">
        <f>IF(N681="snížená",J681,0)</f>
        <v>0</v>
      </c>
      <c r="BG681" s="142">
        <f>IF(N681="zákl. přenesená",J681,0)</f>
        <v>0</v>
      </c>
      <c r="BH681" s="142">
        <f>IF(N681="sníž. přenesená",J681,0)</f>
        <v>0</v>
      </c>
      <c r="BI681" s="142">
        <f>IF(N681="nulová",J681,0)</f>
        <v>0</v>
      </c>
      <c r="BJ681" s="15" t="s">
        <v>88</v>
      </c>
      <c r="BK681" s="142">
        <f>ROUND(I681*H681,2)</f>
        <v>0</v>
      </c>
      <c r="BL681" s="15" t="s">
        <v>247</v>
      </c>
      <c r="BM681" s="141" t="s">
        <v>1201</v>
      </c>
    </row>
    <row r="682" spans="2:65" s="1" customFormat="1" ht="24.2" customHeight="1">
      <c r="B682" s="30"/>
      <c r="C682" s="130" t="s">
        <v>1202</v>
      </c>
      <c r="D682" s="130" t="s">
        <v>160</v>
      </c>
      <c r="E682" s="131" t="s">
        <v>1203</v>
      </c>
      <c r="F682" s="132" t="s">
        <v>1204</v>
      </c>
      <c r="G682" s="133" t="s">
        <v>239</v>
      </c>
      <c r="H682" s="134">
        <v>0.27400000000000002</v>
      </c>
      <c r="I682" s="135"/>
      <c r="J682" s="136">
        <f>ROUND(I682*H682,2)</f>
        <v>0</v>
      </c>
      <c r="K682" s="132" t="s">
        <v>164</v>
      </c>
      <c r="L682" s="30"/>
      <c r="M682" s="137" t="s">
        <v>1</v>
      </c>
      <c r="N682" s="138" t="s">
        <v>45</v>
      </c>
      <c r="P682" s="139">
        <f>O682*H682</f>
        <v>0</v>
      </c>
      <c r="Q682" s="139">
        <v>0</v>
      </c>
      <c r="R682" s="139">
        <f>Q682*H682</f>
        <v>0</v>
      </c>
      <c r="S682" s="139">
        <v>0</v>
      </c>
      <c r="T682" s="140">
        <f>S682*H682</f>
        <v>0</v>
      </c>
      <c r="AR682" s="141" t="s">
        <v>247</v>
      </c>
      <c r="AT682" s="141" t="s">
        <v>160</v>
      </c>
      <c r="AU682" s="141" t="s">
        <v>90</v>
      </c>
      <c r="AY682" s="15" t="s">
        <v>158</v>
      </c>
      <c r="BE682" s="142">
        <f>IF(N682="základní",J682,0)</f>
        <v>0</v>
      </c>
      <c r="BF682" s="142">
        <f>IF(N682="snížená",J682,0)</f>
        <v>0</v>
      </c>
      <c r="BG682" s="142">
        <f>IF(N682="zákl. přenesená",J682,0)</f>
        <v>0</v>
      </c>
      <c r="BH682" s="142">
        <f>IF(N682="sníž. přenesená",J682,0)</f>
        <v>0</v>
      </c>
      <c r="BI682" s="142">
        <f>IF(N682="nulová",J682,0)</f>
        <v>0</v>
      </c>
      <c r="BJ682" s="15" t="s">
        <v>88</v>
      </c>
      <c r="BK682" s="142">
        <f>ROUND(I682*H682,2)</f>
        <v>0</v>
      </c>
      <c r="BL682" s="15" t="s">
        <v>247</v>
      </c>
      <c r="BM682" s="141" t="s">
        <v>1205</v>
      </c>
    </row>
    <row r="683" spans="2:65" s="11" customFormat="1" ht="22.9" customHeight="1">
      <c r="B683" s="118"/>
      <c r="D683" s="119" t="s">
        <v>79</v>
      </c>
      <c r="E683" s="128" t="s">
        <v>1206</v>
      </c>
      <c r="F683" s="128" t="s">
        <v>1207</v>
      </c>
      <c r="I683" s="121"/>
      <c r="J683" s="129">
        <f>BK683</f>
        <v>0</v>
      </c>
      <c r="L683" s="118"/>
      <c r="M683" s="123"/>
      <c r="P683" s="124">
        <f>SUM(P684:P730)</f>
        <v>0</v>
      </c>
      <c r="R683" s="124">
        <f>SUM(R684:R730)</f>
        <v>1.7258884999999999</v>
      </c>
      <c r="T683" s="125">
        <f>SUM(T684:T730)</f>
        <v>0</v>
      </c>
      <c r="AR683" s="119" t="s">
        <v>90</v>
      </c>
      <c r="AT683" s="126" t="s">
        <v>79</v>
      </c>
      <c r="AU683" s="126" t="s">
        <v>88</v>
      </c>
      <c r="AY683" s="119" t="s">
        <v>158</v>
      </c>
      <c r="BK683" s="127">
        <f>SUM(BK684:BK730)</f>
        <v>0</v>
      </c>
    </row>
    <row r="684" spans="2:65" s="1" customFormat="1" ht="24.2" customHeight="1">
      <c r="B684" s="30"/>
      <c r="C684" s="130" t="s">
        <v>1208</v>
      </c>
      <c r="D684" s="130" t="s">
        <v>160</v>
      </c>
      <c r="E684" s="131" t="s">
        <v>1209</v>
      </c>
      <c r="F684" s="132" t="s">
        <v>1210</v>
      </c>
      <c r="G684" s="133" t="s">
        <v>207</v>
      </c>
      <c r="H684" s="134">
        <v>20.812000000000001</v>
      </c>
      <c r="I684" s="135"/>
      <c r="J684" s="136">
        <f>ROUND(I684*H684,2)</f>
        <v>0</v>
      </c>
      <c r="K684" s="132" t="s">
        <v>164</v>
      </c>
      <c r="L684" s="30"/>
      <c r="M684" s="137" t="s">
        <v>1</v>
      </c>
      <c r="N684" s="138" t="s">
        <v>45</v>
      </c>
      <c r="P684" s="139">
        <f>O684*H684</f>
        <v>0</v>
      </c>
      <c r="Q684" s="139">
        <v>1.1E-4</v>
      </c>
      <c r="R684" s="139">
        <f>Q684*H684</f>
        <v>2.2893200000000001E-3</v>
      </c>
      <c r="S684" s="139">
        <v>0</v>
      </c>
      <c r="T684" s="140">
        <f>S684*H684</f>
        <v>0</v>
      </c>
      <c r="AR684" s="141" t="s">
        <v>247</v>
      </c>
      <c r="AT684" s="141" t="s">
        <v>160</v>
      </c>
      <c r="AU684" s="141" t="s">
        <v>90</v>
      </c>
      <c r="AY684" s="15" t="s">
        <v>158</v>
      </c>
      <c r="BE684" s="142">
        <f>IF(N684="základní",J684,0)</f>
        <v>0</v>
      </c>
      <c r="BF684" s="142">
        <f>IF(N684="snížená",J684,0)</f>
        <v>0</v>
      </c>
      <c r="BG684" s="142">
        <f>IF(N684="zákl. přenesená",J684,0)</f>
        <v>0</v>
      </c>
      <c r="BH684" s="142">
        <f>IF(N684="sníž. přenesená",J684,0)</f>
        <v>0</v>
      </c>
      <c r="BI684" s="142">
        <f>IF(N684="nulová",J684,0)</f>
        <v>0</v>
      </c>
      <c r="BJ684" s="15" t="s">
        <v>88</v>
      </c>
      <c r="BK684" s="142">
        <f>ROUND(I684*H684,2)</f>
        <v>0</v>
      </c>
      <c r="BL684" s="15" t="s">
        <v>247</v>
      </c>
      <c r="BM684" s="141" t="s">
        <v>1211</v>
      </c>
    </row>
    <row r="685" spans="2:65" s="12" customFormat="1">
      <c r="B685" s="143"/>
      <c r="D685" s="144" t="s">
        <v>167</v>
      </c>
      <c r="E685" s="145" t="s">
        <v>1</v>
      </c>
      <c r="F685" s="146" t="s">
        <v>1212</v>
      </c>
      <c r="H685" s="147">
        <v>20.812000000000001</v>
      </c>
      <c r="I685" s="148"/>
      <c r="L685" s="143"/>
      <c r="M685" s="149"/>
      <c r="T685" s="150"/>
      <c r="AT685" s="145" t="s">
        <v>167</v>
      </c>
      <c r="AU685" s="145" t="s">
        <v>90</v>
      </c>
      <c r="AV685" s="12" t="s">
        <v>90</v>
      </c>
      <c r="AW685" s="12" t="s">
        <v>34</v>
      </c>
      <c r="AX685" s="12" t="s">
        <v>88</v>
      </c>
      <c r="AY685" s="145" t="s">
        <v>158</v>
      </c>
    </row>
    <row r="686" spans="2:65" s="1" customFormat="1" ht="37.9" customHeight="1">
      <c r="B686" s="30"/>
      <c r="C686" s="158" t="s">
        <v>1213</v>
      </c>
      <c r="D686" s="158" t="s">
        <v>328</v>
      </c>
      <c r="E686" s="159" t="s">
        <v>1214</v>
      </c>
      <c r="F686" s="160" t="s">
        <v>1215</v>
      </c>
      <c r="G686" s="161" t="s">
        <v>207</v>
      </c>
      <c r="H686" s="162">
        <v>23.934000000000001</v>
      </c>
      <c r="I686" s="163"/>
      <c r="J686" s="164">
        <f>ROUND(I686*H686,2)</f>
        <v>0</v>
      </c>
      <c r="K686" s="160" t="s">
        <v>1</v>
      </c>
      <c r="L686" s="165"/>
      <c r="M686" s="166" t="s">
        <v>1</v>
      </c>
      <c r="N686" s="167" t="s">
        <v>45</v>
      </c>
      <c r="P686" s="139">
        <f>O686*H686</f>
        <v>0</v>
      </c>
      <c r="Q686" s="139">
        <v>0</v>
      </c>
      <c r="R686" s="139">
        <f>Q686*H686</f>
        <v>0</v>
      </c>
      <c r="S686" s="139">
        <v>0</v>
      </c>
      <c r="T686" s="140">
        <f>S686*H686</f>
        <v>0</v>
      </c>
      <c r="AR686" s="141" t="s">
        <v>327</v>
      </c>
      <c r="AT686" s="141" t="s">
        <v>328</v>
      </c>
      <c r="AU686" s="141" t="s">
        <v>90</v>
      </c>
      <c r="AY686" s="15" t="s">
        <v>158</v>
      </c>
      <c r="BE686" s="142">
        <f>IF(N686="základní",J686,0)</f>
        <v>0</v>
      </c>
      <c r="BF686" s="142">
        <f>IF(N686="snížená",J686,0)</f>
        <v>0</v>
      </c>
      <c r="BG686" s="142">
        <f>IF(N686="zákl. přenesená",J686,0)</f>
        <v>0</v>
      </c>
      <c r="BH686" s="142">
        <f>IF(N686="sníž. přenesená",J686,0)</f>
        <v>0</v>
      </c>
      <c r="BI686" s="142">
        <f>IF(N686="nulová",J686,0)</f>
        <v>0</v>
      </c>
      <c r="BJ686" s="15" t="s">
        <v>88</v>
      </c>
      <c r="BK686" s="142">
        <f>ROUND(I686*H686,2)</f>
        <v>0</v>
      </c>
      <c r="BL686" s="15" t="s">
        <v>247</v>
      </c>
      <c r="BM686" s="141" t="s">
        <v>1216</v>
      </c>
    </row>
    <row r="687" spans="2:65" s="12" customFormat="1">
      <c r="B687" s="143"/>
      <c r="D687" s="144" t="s">
        <v>167</v>
      </c>
      <c r="F687" s="146" t="s">
        <v>1217</v>
      </c>
      <c r="H687" s="147">
        <v>23.934000000000001</v>
      </c>
      <c r="I687" s="148"/>
      <c r="L687" s="143"/>
      <c r="M687" s="149"/>
      <c r="T687" s="150"/>
      <c r="AT687" s="145" t="s">
        <v>167</v>
      </c>
      <c r="AU687" s="145" t="s">
        <v>90</v>
      </c>
      <c r="AV687" s="12" t="s">
        <v>90</v>
      </c>
      <c r="AW687" s="12" t="s">
        <v>4</v>
      </c>
      <c r="AX687" s="12" t="s">
        <v>88</v>
      </c>
      <c r="AY687" s="145" t="s">
        <v>158</v>
      </c>
    </row>
    <row r="688" spans="2:65" s="1" customFormat="1" ht="37.9" customHeight="1">
      <c r="B688" s="30"/>
      <c r="C688" s="130" t="s">
        <v>1218</v>
      </c>
      <c r="D688" s="130" t="s">
        <v>160</v>
      </c>
      <c r="E688" s="131" t="s">
        <v>1219</v>
      </c>
      <c r="F688" s="132" t="s">
        <v>1220</v>
      </c>
      <c r="G688" s="133" t="s">
        <v>207</v>
      </c>
      <c r="H688" s="134">
        <v>20.812000000000001</v>
      </c>
      <c r="I688" s="135"/>
      <c r="J688" s="136">
        <f>ROUND(I688*H688,2)</f>
        <v>0</v>
      </c>
      <c r="K688" s="132" t="s">
        <v>1</v>
      </c>
      <c r="L688" s="30"/>
      <c r="M688" s="137" t="s">
        <v>1</v>
      </c>
      <c r="N688" s="138" t="s">
        <v>45</v>
      </c>
      <c r="P688" s="139">
        <f>O688*H688</f>
        <v>0</v>
      </c>
      <c r="Q688" s="139">
        <v>1.0000000000000001E-5</v>
      </c>
      <c r="R688" s="139">
        <f>Q688*H688</f>
        <v>2.0812000000000003E-4</v>
      </c>
      <c r="S688" s="139">
        <v>0</v>
      </c>
      <c r="T688" s="140">
        <f>S688*H688</f>
        <v>0</v>
      </c>
      <c r="AR688" s="141" t="s">
        <v>247</v>
      </c>
      <c r="AT688" s="141" t="s">
        <v>160</v>
      </c>
      <c r="AU688" s="141" t="s">
        <v>90</v>
      </c>
      <c r="AY688" s="15" t="s">
        <v>158</v>
      </c>
      <c r="BE688" s="142">
        <f>IF(N688="základní",J688,0)</f>
        <v>0</v>
      </c>
      <c r="BF688" s="142">
        <f>IF(N688="snížená",J688,0)</f>
        <v>0</v>
      </c>
      <c r="BG688" s="142">
        <f>IF(N688="zákl. přenesená",J688,0)</f>
        <v>0</v>
      </c>
      <c r="BH688" s="142">
        <f>IF(N688="sníž. přenesená",J688,0)</f>
        <v>0</v>
      </c>
      <c r="BI688" s="142">
        <f>IF(N688="nulová",J688,0)</f>
        <v>0</v>
      </c>
      <c r="BJ688" s="15" t="s">
        <v>88</v>
      </c>
      <c r="BK688" s="142">
        <f>ROUND(I688*H688,2)</f>
        <v>0</v>
      </c>
      <c r="BL688" s="15" t="s">
        <v>247</v>
      </c>
      <c r="BM688" s="141" t="s">
        <v>1221</v>
      </c>
    </row>
    <row r="689" spans="2:65" s="1" customFormat="1" ht="37.9" customHeight="1">
      <c r="B689" s="30"/>
      <c r="C689" s="158" t="s">
        <v>1222</v>
      </c>
      <c r="D689" s="158" t="s">
        <v>328</v>
      </c>
      <c r="E689" s="159" t="s">
        <v>1223</v>
      </c>
      <c r="F689" s="160" t="s">
        <v>1224</v>
      </c>
      <c r="G689" s="161" t="s">
        <v>207</v>
      </c>
      <c r="H689" s="162">
        <v>22.893000000000001</v>
      </c>
      <c r="I689" s="163"/>
      <c r="J689" s="164">
        <f>ROUND(I689*H689,2)</f>
        <v>0</v>
      </c>
      <c r="K689" s="160" t="s">
        <v>164</v>
      </c>
      <c r="L689" s="165"/>
      <c r="M689" s="166" t="s">
        <v>1</v>
      </c>
      <c r="N689" s="167" t="s">
        <v>45</v>
      </c>
      <c r="P689" s="139">
        <f>O689*H689</f>
        <v>0</v>
      </c>
      <c r="Q689" s="139">
        <v>1.3999999999999999E-4</v>
      </c>
      <c r="R689" s="139">
        <f>Q689*H689</f>
        <v>3.2050199999999998E-3</v>
      </c>
      <c r="S689" s="139">
        <v>0</v>
      </c>
      <c r="T689" s="140">
        <f>S689*H689</f>
        <v>0</v>
      </c>
      <c r="AR689" s="141" t="s">
        <v>327</v>
      </c>
      <c r="AT689" s="141" t="s">
        <v>328</v>
      </c>
      <c r="AU689" s="141" t="s">
        <v>90</v>
      </c>
      <c r="AY689" s="15" t="s">
        <v>158</v>
      </c>
      <c r="BE689" s="142">
        <f>IF(N689="základní",J689,0)</f>
        <v>0</v>
      </c>
      <c r="BF689" s="142">
        <f>IF(N689="snížená",J689,0)</f>
        <v>0</v>
      </c>
      <c r="BG689" s="142">
        <f>IF(N689="zákl. přenesená",J689,0)</f>
        <v>0</v>
      </c>
      <c r="BH689" s="142">
        <f>IF(N689="sníž. přenesená",J689,0)</f>
        <v>0</v>
      </c>
      <c r="BI689" s="142">
        <f>IF(N689="nulová",J689,0)</f>
        <v>0</v>
      </c>
      <c r="BJ689" s="15" t="s">
        <v>88</v>
      </c>
      <c r="BK689" s="142">
        <f>ROUND(I689*H689,2)</f>
        <v>0</v>
      </c>
      <c r="BL689" s="15" t="s">
        <v>247</v>
      </c>
      <c r="BM689" s="141" t="s">
        <v>1225</v>
      </c>
    </row>
    <row r="690" spans="2:65" s="12" customFormat="1">
      <c r="B690" s="143"/>
      <c r="D690" s="144" t="s">
        <v>167</v>
      </c>
      <c r="F690" s="146" t="s">
        <v>1226</v>
      </c>
      <c r="H690" s="147">
        <v>22.893000000000001</v>
      </c>
      <c r="I690" s="148"/>
      <c r="L690" s="143"/>
      <c r="M690" s="149"/>
      <c r="T690" s="150"/>
      <c r="AT690" s="145" t="s">
        <v>167</v>
      </c>
      <c r="AU690" s="145" t="s">
        <v>90</v>
      </c>
      <c r="AV690" s="12" t="s">
        <v>90</v>
      </c>
      <c r="AW690" s="12" t="s">
        <v>4</v>
      </c>
      <c r="AX690" s="12" t="s">
        <v>88</v>
      </c>
      <c r="AY690" s="145" t="s">
        <v>158</v>
      </c>
    </row>
    <row r="691" spans="2:65" s="1" customFormat="1" ht="24.2" customHeight="1">
      <c r="B691" s="30"/>
      <c r="C691" s="130" t="s">
        <v>1227</v>
      </c>
      <c r="D691" s="130" t="s">
        <v>160</v>
      </c>
      <c r="E691" s="131" t="s">
        <v>1228</v>
      </c>
      <c r="F691" s="132" t="s">
        <v>1229</v>
      </c>
      <c r="G691" s="133" t="s">
        <v>207</v>
      </c>
      <c r="H691" s="134">
        <v>155.12</v>
      </c>
      <c r="I691" s="135"/>
      <c r="J691" s="136">
        <f>ROUND(I691*H691,2)</f>
        <v>0</v>
      </c>
      <c r="K691" s="132" t="s">
        <v>1</v>
      </c>
      <c r="L691" s="30"/>
      <c r="M691" s="137" t="s">
        <v>1</v>
      </c>
      <c r="N691" s="138" t="s">
        <v>45</v>
      </c>
      <c r="P691" s="139">
        <f>O691*H691</f>
        <v>0</v>
      </c>
      <c r="Q691" s="139">
        <v>0</v>
      </c>
      <c r="R691" s="139">
        <f>Q691*H691</f>
        <v>0</v>
      </c>
      <c r="S691" s="139">
        <v>0</v>
      </c>
      <c r="T691" s="140">
        <f>S691*H691</f>
        <v>0</v>
      </c>
      <c r="AR691" s="141" t="s">
        <v>247</v>
      </c>
      <c r="AT691" s="141" t="s">
        <v>160</v>
      </c>
      <c r="AU691" s="141" t="s">
        <v>90</v>
      </c>
      <c r="AY691" s="15" t="s">
        <v>158</v>
      </c>
      <c r="BE691" s="142">
        <f>IF(N691="základní",J691,0)</f>
        <v>0</v>
      </c>
      <c r="BF691" s="142">
        <f>IF(N691="snížená",J691,0)</f>
        <v>0</v>
      </c>
      <c r="BG691" s="142">
        <f>IF(N691="zákl. přenesená",J691,0)</f>
        <v>0</v>
      </c>
      <c r="BH691" s="142">
        <f>IF(N691="sníž. přenesená",J691,0)</f>
        <v>0</v>
      </c>
      <c r="BI691" s="142">
        <f>IF(N691="nulová",J691,0)</f>
        <v>0</v>
      </c>
      <c r="BJ691" s="15" t="s">
        <v>88</v>
      </c>
      <c r="BK691" s="142">
        <f>ROUND(I691*H691,2)</f>
        <v>0</v>
      </c>
      <c r="BL691" s="15" t="s">
        <v>247</v>
      </c>
      <c r="BM691" s="141" t="s">
        <v>1230</v>
      </c>
    </row>
    <row r="692" spans="2:65" s="12" customFormat="1">
      <c r="B692" s="143"/>
      <c r="D692" s="144" t="s">
        <v>167</v>
      </c>
      <c r="E692" s="145" t="s">
        <v>1</v>
      </c>
      <c r="F692" s="146" t="s">
        <v>1231</v>
      </c>
      <c r="H692" s="147">
        <v>155.12</v>
      </c>
      <c r="I692" s="148"/>
      <c r="L692" s="143"/>
      <c r="M692" s="149"/>
      <c r="T692" s="150"/>
      <c r="AT692" s="145" t="s">
        <v>167</v>
      </c>
      <c r="AU692" s="145" t="s">
        <v>90</v>
      </c>
      <c r="AV692" s="12" t="s">
        <v>90</v>
      </c>
      <c r="AW692" s="12" t="s">
        <v>34</v>
      </c>
      <c r="AX692" s="12" t="s">
        <v>80</v>
      </c>
      <c r="AY692" s="145" t="s">
        <v>158</v>
      </c>
    </row>
    <row r="693" spans="2:65" s="13" customFormat="1">
      <c r="B693" s="151"/>
      <c r="D693" s="144" t="s">
        <v>167</v>
      </c>
      <c r="E693" s="152" t="s">
        <v>1</v>
      </c>
      <c r="F693" s="153" t="s">
        <v>171</v>
      </c>
      <c r="H693" s="154">
        <v>155.12</v>
      </c>
      <c r="I693" s="155"/>
      <c r="L693" s="151"/>
      <c r="M693" s="156"/>
      <c r="T693" s="157"/>
      <c r="AT693" s="152" t="s">
        <v>167</v>
      </c>
      <c r="AU693" s="152" t="s">
        <v>90</v>
      </c>
      <c r="AV693" s="13" t="s">
        <v>165</v>
      </c>
      <c r="AW693" s="13" t="s">
        <v>34</v>
      </c>
      <c r="AX693" s="13" t="s">
        <v>88</v>
      </c>
      <c r="AY693" s="152" t="s">
        <v>158</v>
      </c>
    </row>
    <row r="694" spans="2:65" s="1" customFormat="1" ht="49.15" customHeight="1">
      <c r="B694" s="30"/>
      <c r="C694" s="158" t="s">
        <v>1232</v>
      </c>
      <c r="D694" s="158" t="s">
        <v>328</v>
      </c>
      <c r="E694" s="159" t="s">
        <v>1233</v>
      </c>
      <c r="F694" s="160" t="s">
        <v>1234</v>
      </c>
      <c r="G694" s="161" t="s">
        <v>207</v>
      </c>
      <c r="H694" s="162">
        <v>172.33799999999999</v>
      </c>
      <c r="I694" s="163"/>
      <c r="J694" s="164">
        <f>ROUND(I694*H694,2)</f>
        <v>0</v>
      </c>
      <c r="K694" s="160" t="s">
        <v>164</v>
      </c>
      <c r="L694" s="165"/>
      <c r="M694" s="166" t="s">
        <v>1</v>
      </c>
      <c r="N694" s="167" t="s">
        <v>45</v>
      </c>
      <c r="P694" s="139">
        <f>O694*H694</f>
        <v>0</v>
      </c>
      <c r="Q694" s="139">
        <v>1.2999999999999999E-4</v>
      </c>
      <c r="R694" s="139">
        <f>Q694*H694</f>
        <v>2.2403939999999997E-2</v>
      </c>
      <c r="S694" s="139">
        <v>0</v>
      </c>
      <c r="T694" s="140">
        <f>S694*H694</f>
        <v>0</v>
      </c>
      <c r="AR694" s="141" t="s">
        <v>327</v>
      </c>
      <c r="AT694" s="141" t="s">
        <v>328</v>
      </c>
      <c r="AU694" s="141" t="s">
        <v>90</v>
      </c>
      <c r="AY694" s="15" t="s">
        <v>158</v>
      </c>
      <c r="BE694" s="142">
        <f>IF(N694="základní",J694,0)</f>
        <v>0</v>
      </c>
      <c r="BF694" s="142">
        <f>IF(N694="snížená",J694,0)</f>
        <v>0</v>
      </c>
      <c r="BG694" s="142">
        <f>IF(N694="zákl. přenesená",J694,0)</f>
        <v>0</v>
      </c>
      <c r="BH694" s="142">
        <f>IF(N694="sníž. přenesená",J694,0)</f>
        <v>0</v>
      </c>
      <c r="BI694" s="142">
        <f>IF(N694="nulová",J694,0)</f>
        <v>0</v>
      </c>
      <c r="BJ694" s="15" t="s">
        <v>88</v>
      </c>
      <c r="BK694" s="142">
        <f>ROUND(I694*H694,2)</f>
        <v>0</v>
      </c>
      <c r="BL694" s="15" t="s">
        <v>247</v>
      </c>
      <c r="BM694" s="141" t="s">
        <v>1235</v>
      </c>
    </row>
    <row r="695" spans="2:65" s="12" customFormat="1">
      <c r="B695" s="143"/>
      <c r="D695" s="144" t="s">
        <v>167</v>
      </c>
      <c r="E695" s="145" t="s">
        <v>1</v>
      </c>
      <c r="F695" s="146" t="s">
        <v>1231</v>
      </c>
      <c r="H695" s="147">
        <v>155.12</v>
      </c>
      <c r="I695" s="148"/>
      <c r="L695" s="143"/>
      <c r="M695" s="149"/>
      <c r="T695" s="150"/>
      <c r="AT695" s="145" t="s">
        <v>167</v>
      </c>
      <c r="AU695" s="145" t="s">
        <v>90</v>
      </c>
      <c r="AV695" s="12" t="s">
        <v>90</v>
      </c>
      <c r="AW695" s="12" t="s">
        <v>34</v>
      </c>
      <c r="AX695" s="12" t="s">
        <v>80</v>
      </c>
      <c r="AY695" s="145" t="s">
        <v>158</v>
      </c>
    </row>
    <row r="696" spans="2:65" s="13" customFormat="1">
      <c r="B696" s="151"/>
      <c r="D696" s="144" t="s">
        <v>167</v>
      </c>
      <c r="E696" s="152" t="s">
        <v>1</v>
      </c>
      <c r="F696" s="153" t="s">
        <v>171</v>
      </c>
      <c r="H696" s="154">
        <v>155.12</v>
      </c>
      <c r="I696" s="155"/>
      <c r="L696" s="151"/>
      <c r="M696" s="156"/>
      <c r="T696" s="157"/>
      <c r="AT696" s="152" t="s">
        <v>167</v>
      </c>
      <c r="AU696" s="152" t="s">
        <v>90</v>
      </c>
      <c r="AV696" s="13" t="s">
        <v>165</v>
      </c>
      <c r="AW696" s="13" t="s">
        <v>34</v>
      </c>
      <c r="AX696" s="13" t="s">
        <v>88</v>
      </c>
      <c r="AY696" s="152" t="s">
        <v>158</v>
      </c>
    </row>
    <row r="697" spans="2:65" s="12" customFormat="1">
      <c r="B697" s="143"/>
      <c r="D697" s="144" t="s">
        <v>167</v>
      </c>
      <c r="F697" s="146" t="s">
        <v>1236</v>
      </c>
      <c r="H697" s="147">
        <v>172.33799999999999</v>
      </c>
      <c r="I697" s="148"/>
      <c r="L697" s="143"/>
      <c r="M697" s="149"/>
      <c r="T697" s="150"/>
      <c r="AT697" s="145" t="s">
        <v>167</v>
      </c>
      <c r="AU697" s="145" t="s">
        <v>90</v>
      </c>
      <c r="AV697" s="12" t="s">
        <v>90</v>
      </c>
      <c r="AW697" s="12" t="s">
        <v>4</v>
      </c>
      <c r="AX697" s="12" t="s">
        <v>88</v>
      </c>
      <c r="AY697" s="145" t="s">
        <v>158</v>
      </c>
    </row>
    <row r="698" spans="2:65" s="1" customFormat="1" ht="21.75" customHeight="1">
      <c r="B698" s="30"/>
      <c r="C698" s="130" t="s">
        <v>1237</v>
      </c>
      <c r="D698" s="130" t="s">
        <v>160</v>
      </c>
      <c r="E698" s="131" t="s">
        <v>1238</v>
      </c>
      <c r="F698" s="132" t="s">
        <v>1239</v>
      </c>
      <c r="G698" s="133" t="s">
        <v>297</v>
      </c>
      <c r="H698" s="134">
        <v>297.39999999999998</v>
      </c>
      <c r="I698" s="135"/>
      <c r="J698" s="136">
        <f>ROUND(I698*H698,2)</f>
        <v>0</v>
      </c>
      <c r="K698" s="132" t="s">
        <v>164</v>
      </c>
      <c r="L698" s="30"/>
      <c r="M698" s="137" t="s">
        <v>1</v>
      </c>
      <c r="N698" s="138" t="s">
        <v>45</v>
      </c>
      <c r="P698" s="139">
        <f>O698*H698</f>
        <v>0</v>
      </c>
      <c r="Q698" s="139">
        <v>0</v>
      </c>
      <c r="R698" s="139">
        <f>Q698*H698</f>
        <v>0</v>
      </c>
      <c r="S698" s="139">
        <v>0</v>
      </c>
      <c r="T698" s="140">
        <f>S698*H698</f>
        <v>0</v>
      </c>
      <c r="AR698" s="141" t="s">
        <v>247</v>
      </c>
      <c r="AT698" s="141" t="s">
        <v>160</v>
      </c>
      <c r="AU698" s="141" t="s">
        <v>90</v>
      </c>
      <c r="AY698" s="15" t="s">
        <v>158</v>
      </c>
      <c r="BE698" s="142">
        <f>IF(N698="základní",J698,0)</f>
        <v>0</v>
      </c>
      <c r="BF698" s="142">
        <f>IF(N698="snížená",J698,0)</f>
        <v>0</v>
      </c>
      <c r="BG698" s="142">
        <f>IF(N698="zákl. přenesená",J698,0)</f>
        <v>0</v>
      </c>
      <c r="BH698" s="142">
        <f>IF(N698="sníž. přenesená",J698,0)</f>
        <v>0</v>
      </c>
      <c r="BI698" s="142">
        <f>IF(N698="nulová",J698,0)</f>
        <v>0</v>
      </c>
      <c r="BJ698" s="15" t="s">
        <v>88</v>
      </c>
      <c r="BK698" s="142">
        <f>ROUND(I698*H698,2)</f>
        <v>0</v>
      </c>
      <c r="BL698" s="15" t="s">
        <v>247</v>
      </c>
      <c r="BM698" s="141" t="s">
        <v>1240</v>
      </c>
    </row>
    <row r="699" spans="2:65" s="12" customFormat="1">
      <c r="B699" s="143"/>
      <c r="D699" s="144" t="s">
        <v>167</v>
      </c>
      <c r="E699" s="145" t="s">
        <v>1</v>
      </c>
      <c r="F699" s="146" t="s">
        <v>1241</v>
      </c>
      <c r="H699" s="147">
        <v>297.39999999999998</v>
      </c>
      <c r="I699" s="148"/>
      <c r="L699" s="143"/>
      <c r="M699" s="149"/>
      <c r="T699" s="150"/>
      <c r="AT699" s="145" t="s">
        <v>167</v>
      </c>
      <c r="AU699" s="145" t="s">
        <v>90</v>
      </c>
      <c r="AV699" s="12" t="s">
        <v>90</v>
      </c>
      <c r="AW699" s="12" t="s">
        <v>34</v>
      </c>
      <c r="AX699" s="12" t="s">
        <v>88</v>
      </c>
      <c r="AY699" s="145" t="s">
        <v>158</v>
      </c>
    </row>
    <row r="700" spans="2:65" s="1" customFormat="1" ht="24.2" customHeight="1">
      <c r="B700" s="30"/>
      <c r="C700" s="158" t="s">
        <v>1242</v>
      </c>
      <c r="D700" s="158" t="s">
        <v>328</v>
      </c>
      <c r="E700" s="159" t="s">
        <v>1243</v>
      </c>
      <c r="F700" s="160" t="s">
        <v>1244</v>
      </c>
      <c r="G700" s="161" t="s">
        <v>163</v>
      </c>
      <c r="H700" s="162">
        <v>1.571</v>
      </c>
      <c r="I700" s="163"/>
      <c r="J700" s="164">
        <f>ROUND(I700*H700,2)</f>
        <v>0</v>
      </c>
      <c r="K700" s="160" t="s">
        <v>164</v>
      </c>
      <c r="L700" s="165"/>
      <c r="M700" s="166" t="s">
        <v>1</v>
      </c>
      <c r="N700" s="167" t="s">
        <v>45</v>
      </c>
      <c r="P700" s="139">
        <f>O700*H700</f>
        <v>0</v>
      </c>
      <c r="Q700" s="139">
        <v>0.44</v>
      </c>
      <c r="R700" s="139">
        <f>Q700*H700</f>
        <v>0.69123999999999997</v>
      </c>
      <c r="S700" s="139">
        <v>0</v>
      </c>
      <c r="T700" s="140">
        <f>S700*H700</f>
        <v>0</v>
      </c>
      <c r="AR700" s="141" t="s">
        <v>327</v>
      </c>
      <c r="AT700" s="141" t="s">
        <v>328</v>
      </c>
      <c r="AU700" s="141" t="s">
        <v>90</v>
      </c>
      <c r="AY700" s="15" t="s">
        <v>158</v>
      </c>
      <c r="BE700" s="142">
        <f>IF(N700="základní",J700,0)</f>
        <v>0</v>
      </c>
      <c r="BF700" s="142">
        <f>IF(N700="snížená",J700,0)</f>
        <v>0</v>
      </c>
      <c r="BG700" s="142">
        <f>IF(N700="zákl. přenesená",J700,0)</f>
        <v>0</v>
      </c>
      <c r="BH700" s="142">
        <f>IF(N700="sníž. přenesená",J700,0)</f>
        <v>0</v>
      </c>
      <c r="BI700" s="142">
        <f>IF(N700="nulová",J700,0)</f>
        <v>0</v>
      </c>
      <c r="BJ700" s="15" t="s">
        <v>88</v>
      </c>
      <c r="BK700" s="142">
        <f>ROUND(I700*H700,2)</f>
        <v>0</v>
      </c>
      <c r="BL700" s="15" t="s">
        <v>247</v>
      </c>
      <c r="BM700" s="141" t="s">
        <v>1245</v>
      </c>
    </row>
    <row r="701" spans="2:65" s="12" customFormat="1">
      <c r="B701" s="143"/>
      <c r="D701" s="144" t="s">
        <v>167</v>
      </c>
      <c r="E701" s="145" t="s">
        <v>1</v>
      </c>
      <c r="F701" s="146" t="s">
        <v>1246</v>
      </c>
      <c r="H701" s="147">
        <v>1.4279999999999999</v>
      </c>
      <c r="I701" s="148"/>
      <c r="L701" s="143"/>
      <c r="M701" s="149"/>
      <c r="T701" s="150"/>
      <c r="AT701" s="145" t="s">
        <v>167</v>
      </c>
      <c r="AU701" s="145" t="s">
        <v>90</v>
      </c>
      <c r="AV701" s="12" t="s">
        <v>90</v>
      </c>
      <c r="AW701" s="12" t="s">
        <v>34</v>
      </c>
      <c r="AX701" s="12" t="s">
        <v>88</v>
      </c>
      <c r="AY701" s="145" t="s">
        <v>158</v>
      </c>
    </row>
    <row r="702" spans="2:65" s="12" customFormat="1">
      <c r="B702" s="143"/>
      <c r="D702" s="144" t="s">
        <v>167</v>
      </c>
      <c r="F702" s="146" t="s">
        <v>1247</v>
      </c>
      <c r="H702" s="147">
        <v>1.571</v>
      </c>
      <c r="I702" s="148"/>
      <c r="L702" s="143"/>
      <c r="M702" s="149"/>
      <c r="T702" s="150"/>
      <c r="AT702" s="145" t="s">
        <v>167</v>
      </c>
      <c r="AU702" s="145" t="s">
        <v>90</v>
      </c>
      <c r="AV702" s="12" t="s">
        <v>90</v>
      </c>
      <c r="AW702" s="12" t="s">
        <v>4</v>
      </c>
      <c r="AX702" s="12" t="s">
        <v>88</v>
      </c>
      <c r="AY702" s="145" t="s">
        <v>158</v>
      </c>
    </row>
    <row r="703" spans="2:65" s="1" customFormat="1" ht="24.2" customHeight="1">
      <c r="B703" s="30"/>
      <c r="C703" s="130" t="s">
        <v>1248</v>
      </c>
      <c r="D703" s="130" t="s">
        <v>160</v>
      </c>
      <c r="E703" s="131" t="s">
        <v>1249</v>
      </c>
      <c r="F703" s="132" t="s">
        <v>1250</v>
      </c>
      <c r="G703" s="133" t="s">
        <v>207</v>
      </c>
      <c r="H703" s="134">
        <v>16.855</v>
      </c>
      <c r="I703" s="135"/>
      <c r="J703" s="136">
        <f>ROUND(I703*H703,2)</f>
        <v>0</v>
      </c>
      <c r="K703" s="132" t="s">
        <v>164</v>
      </c>
      <c r="L703" s="30"/>
      <c r="M703" s="137" t="s">
        <v>1</v>
      </c>
      <c r="N703" s="138" t="s">
        <v>45</v>
      </c>
      <c r="P703" s="139">
        <f>O703*H703</f>
        <v>0</v>
      </c>
      <c r="Q703" s="139">
        <v>2.5999999999999998E-4</v>
      </c>
      <c r="R703" s="139">
        <f>Q703*H703</f>
        <v>4.3822999999999996E-3</v>
      </c>
      <c r="S703" s="139">
        <v>0</v>
      </c>
      <c r="T703" s="140">
        <f>S703*H703</f>
        <v>0</v>
      </c>
      <c r="AR703" s="141" t="s">
        <v>247</v>
      </c>
      <c r="AT703" s="141" t="s">
        <v>160</v>
      </c>
      <c r="AU703" s="141" t="s">
        <v>90</v>
      </c>
      <c r="AY703" s="15" t="s">
        <v>158</v>
      </c>
      <c r="BE703" s="142">
        <f>IF(N703="základní",J703,0)</f>
        <v>0</v>
      </c>
      <c r="BF703" s="142">
        <f>IF(N703="snížená",J703,0)</f>
        <v>0</v>
      </c>
      <c r="BG703" s="142">
        <f>IF(N703="zákl. přenesená",J703,0)</f>
        <v>0</v>
      </c>
      <c r="BH703" s="142">
        <f>IF(N703="sníž. přenesená",J703,0)</f>
        <v>0</v>
      </c>
      <c r="BI703" s="142">
        <f>IF(N703="nulová",J703,0)</f>
        <v>0</v>
      </c>
      <c r="BJ703" s="15" t="s">
        <v>88</v>
      </c>
      <c r="BK703" s="142">
        <f>ROUND(I703*H703,2)</f>
        <v>0</v>
      </c>
      <c r="BL703" s="15" t="s">
        <v>247</v>
      </c>
      <c r="BM703" s="141" t="s">
        <v>1251</v>
      </c>
    </row>
    <row r="704" spans="2:65" s="12" customFormat="1">
      <c r="B704" s="143"/>
      <c r="D704" s="144" t="s">
        <v>167</v>
      </c>
      <c r="E704" s="145" t="s">
        <v>1</v>
      </c>
      <c r="F704" s="146" t="s">
        <v>1252</v>
      </c>
      <c r="H704" s="147">
        <v>6.15</v>
      </c>
      <c r="I704" s="148"/>
      <c r="L704" s="143"/>
      <c r="M704" s="149"/>
      <c r="T704" s="150"/>
      <c r="AT704" s="145" t="s">
        <v>167</v>
      </c>
      <c r="AU704" s="145" t="s">
        <v>90</v>
      </c>
      <c r="AV704" s="12" t="s">
        <v>90</v>
      </c>
      <c r="AW704" s="12" t="s">
        <v>34</v>
      </c>
      <c r="AX704" s="12" t="s">
        <v>80</v>
      </c>
      <c r="AY704" s="145" t="s">
        <v>158</v>
      </c>
    </row>
    <row r="705" spans="2:65" s="12" customFormat="1">
      <c r="B705" s="143"/>
      <c r="D705" s="144" t="s">
        <v>167</v>
      </c>
      <c r="E705" s="145" t="s">
        <v>1</v>
      </c>
      <c r="F705" s="146" t="s">
        <v>1253</v>
      </c>
      <c r="H705" s="147">
        <v>5.33</v>
      </c>
      <c r="I705" s="148"/>
      <c r="L705" s="143"/>
      <c r="M705" s="149"/>
      <c r="T705" s="150"/>
      <c r="AT705" s="145" t="s">
        <v>167</v>
      </c>
      <c r="AU705" s="145" t="s">
        <v>90</v>
      </c>
      <c r="AV705" s="12" t="s">
        <v>90</v>
      </c>
      <c r="AW705" s="12" t="s">
        <v>34</v>
      </c>
      <c r="AX705" s="12" t="s">
        <v>80</v>
      </c>
      <c r="AY705" s="145" t="s">
        <v>158</v>
      </c>
    </row>
    <row r="706" spans="2:65" s="12" customFormat="1">
      <c r="B706" s="143"/>
      <c r="D706" s="144" t="s">
        <v>167</v>
      </c>
      <c r="E706" s="145" t="s">
        <v>1</v>
      </c>
      <c r="F706" s="146" t="s">
        <v>1254</v>
      </c>
      <c r="H706" s="147">
        <v>1.625</v>
      </c>
      <c r="I706" s="148"/>
      <c r="L706" s="143"/>
      <c r="M706" s="149"/>
      <c r="T706" s="150"/>
      <c r="AT706" s="145" t="s">
        <v>167</v>
      </c>
      <c r="AU706" s="145" t="s">
        <v>90</v>
      </c>
      <c r="AV706" s="12" t="s">
        <v>90</v>
      </c>
      <c r="AW706" s="12" t="s">
        <v>34</v>
      </c>
      <c r="AX706" s="12" t="s">
        <v>80</v>
      </c>
      <c r="AY706" s="145" t="s">
        <v>158</v>
      </c>
    </row>
    <row r="707" spans="2:65" s="12" customFormat="1">
      <c r="B707" s="143"/>
      <c r="D707" s="144" t="s">
        <v>167</v>
      </c>
      <c r="E707" s="145" t="s">
        <v>1</v>
      </c>
      <c r="F707" s="146" t="s">
        <v>1255</v>
      </c>
      <c r="H707" s="147">
        <v>3.75</v>
      </c>
      <c r="I707" s="148"/>
      <c r="L707" s="143"/>
      <c r="M707" s="149"/>
      <c r="T707" s="150"/>
      <c r="AT707" s="145" t="s">
        <v>167</v>
      </c>
      <c r="AU707" s="145" t="s">
        <v>90</v>
      </c>
      <c r="AV707" s="12" t="s">
        <v>90</v>
      </c>
      <c r="AW707" s="12" t="s">
        <v>34</v>
      </c>
      <c r="AX707" s="12" t="s">
        <v>80</v>
      </c>
      <c r="AY707" s="145" t="s">
        <v>158</v>
      </c>
    </row>
    <row r="708" spans="2:65" s="13" customFormat="1">
      <c r="B708" s="151"/>
      <c r="D708" s="144" t="s">
        <v>167</v>
      </c>
      <c r="E708" s="152" t="s">
        <v>1</v>
      </c>
      <c r="F708" s="153" t="s">
        <v>171</v>
      </c>
      <c r="H708" s="154">
        <v>16.855</v>
      </c>
      <c r="I708" s="155"/>
      <c r="L708" s="151"/>
      <c r="M708" s="156"/>
      <c r="T708" s="157"/>
      <c r="AT708" s="152" t="s">
        <v>167</v>
      </c>
      <c r="AU708" s="152" t="s">
        <v>90</v>
      </c>
      <c r="AV708" s="13" t="s">
        <v>165</v>
      </c>
      <c r="AW708" s="13" t="s">
        <v>34</v>
      </c>
      <c r="AX708" s="13" t="s">
        <v>88</v>
      </c>
      <c r="AY708" s="152" t="s">
        <v>158</v>
      </c>
    </row>
    <row r="709" spans="2:65" s="1" customFormat="1" ht="24.2" customHeight="1">
      <c r="B709" s="30"/>
      <c r="C709" s="158" t="s">
        <v>1256</v>
      </c>
      <c r="D709" s="158" t="s">
        <v>328</v>
      </c>
      <c r="E709" s="159" t="s">
        <v>1257</v>
      </c>
      <c r="F709" s="160" t="s">
        <v>1258</v>
      </c>
      <c r="G709" s="161" t="s">
        <v>207</v>
      </c>
      <c r="H709" s="162">
        <v>16.855</v>
      </c>
      <c r="I709" s="163"/>
      <c r="J709" s="164">
        <f>ROUND(I709*H709,2)</f>
        <v>0</v>
      </c>
      <c r="K709" s="160" t="s">
        <v>164</v>
      </c>
      <c r="L709" s="165"/>
      <c r="M709" s="166" t="s">
        <v>1</v>
      </c>
      <c r="N709" s="167" t="s">
        <v>45</v>
      </c>
      <c r="P709" s="139">
        <f>O709*H709</f>
        <v>0</v>
      </c>
      <c r="Q709" s="139">
        <v>3.7960000000000001E-2</v>
      </c>
      <c r="R709" s="139">
        <f>Q709*H709</f>
        <v>0.63981580000000005</v>
      </c>
      <c r="S709" s="139">
        <v>0</v>
      </c>
      <c r="T709" s="140">
        <f>S709*H709</f>
        <v>0</v>
      </c>
      <c r="AR709" s="141" t="s">
        <v>327</v>
      </c>
      <c r="AT709" s="141" t="s">
        <v>328</v>
      </c>
      <c r="AU709" s="141" t="s">
        <v>90</v>
      </c>
      <c r="AY709" s="15" t="s">
        <v>158</v>
      </c>
      <c r="BE709" s="142">
        <f>IF(N709="základní",J709,0)</f>
        <v>0</v>
      </c>
      <c r="BF709" s="142">
        <f>IF(N709="snížená",J709,0)</f>
        <v>0</v>
      </c>
      <c r="BG709" s="142">
        <f>IF(N709="zákl. přenesená",J709,0)</f>
        <v>0</v>
      </c>
      <c r="BH709" s="142">
        <f>IF(N709="sníž. přenesená",J709,0)</f>
        <v>0</v>
      </c>
      <c r="BI709" s="142">
        <f>IF(N709="nulová",J709,0)</f>
        <v>0</v>
      </c>
      <c r="BJ709" s="15" t="s">
        <v>88</v>
      </c>
      <c r="BK709" s="142">
        <f>ROUND(I709*H709,2)</f>
        <v>0</v>
      </c>
      <c r="BL709" s="15" t="s">
        <v>247</v>
      </c>
      <c r="BM709" s="141" t="s">
        <v>1259</v>
      </c>
    </row>
    <row r="710" spans="2:65" s="1" customFormat="1" ht="24.2" customHeight="1">
      <c r="B710" s="30"/>
      <c r="C710" s="130" t="s">
        <v>1260</v>
      </c>
      <c r="D710" s="130" t="s">
        <v>160</v>
      </c>
      <c r="E710" s="131" t="s">
        <v>1261</v>
      </c>
      <c r="F710" s="132" t="s">
        <v>1262</v>
      </c>
      <c r="G710" s="133" t="s">
        <v>307</v>
      </c>
      <c r="H710" s="134">
        <v>5</v>
      </c>
      <c r="I710" s="135"/>
      <c r="J710" s="136">
        <f>ROUND(I710*H710,2)</f>
        <v>0</v>
      </c>
      <c r="K710" s="132" t="s">
        <v>164</v>
      </c>
      <c r="L710" s="30"/>
      <c r="M710" s="137" t="s">
        <v>1</v>
      </c>
      <c r="N710" s="138" t="s">
        <v>45</v>
      </c>
      <c r="P710" s="139">
        <f>O710*H710</f>
        <v>0</v>
      </c>
      <c r="Q710" s="139">
        <v>0</v>
      </c>
      <c r="R710" s="139">
        <f>Q710*H710</f>
        <v>0</v>
      </c>
      <c r="S710" s="139">
        <v>0</v>
      </c>
      <c r="T710" s="140">
        <f>S710*H710</f>
        <v>0</v>
      </c>
      <c r="AR710" s="141" t="s">
        <v>247</v>
      </c>
      <c r="AT710" s="141" t="s">
        <v>160</v>
      </c>
      <c r="AU710" s="141" t="s">
        <v>90</v>
      </c>
      <c r="AY710" s="15" t="s">
        <v>158</v>
      </c>
      <c r="BE710" s="142">
        <f>IF(N710="základní",J710,0)</f>
        <v>0</v>
      </c>
      <c r="BF710" s="142">
        <f>IF(N710="snížená",J710,0)</f>
        <v>0</v>
      </c>
      <c r="BG710" s="142">
        <f>IF(N710="zákl. přenesená",J710,0)</f>
        <v>0</v>
      </c>
      <c r="BH710" s="142">
        <f>IF(N710="sníž. přenesená",J710,0)</f>
        <v>0</v>
      </c>
      <c r="BI710" s="142">
        <f>IF(N710="nulová",J710,0)</f>
        <v>0</v>
      </c>
      <c r="BJ710" s="15" t="s">
        <v>88</v>
      </c>
      <c r="BK710" s="142">
        <f>ROUND(I710*H710,2)</f>
        <v>0</v>
      </c>
      <c r="BL710" s="15" t="s">
        <v>247</v>
      </c>
      <c r="BM710" s="141" t="s">
        <v>1263</v>
      </c>
    </row>
    <row r="711" spans="2:65" s="1" customFormat="1" ht="24.2" customHeight="1">
      <c r="B711" s="30"/>
      <c r="C711" s="158" t="s">
        <v>1264</v>
      </c>
      <c r="D711" s="158" t="s">
        <v>328</v>
      </c>
      <c r="E711" s="159" t="s">
        <v>1265</v>
      </c>
      <c r="F711" s="160" t="s">
        <v>1266</v>
      </c>
      <c r="G711" s="161" t="s">
        <v>307</v>
      </c>
      <c r="H711" s="162">
        <v>5</v>
      </c>
      <c r="I711" s="163"/>
      <c r="J711" s="164">
        <f>ROUND(I711*H711,2)</f>
        <v>0</v>
      </c>
      <c r="K711" s="160" t="s">
        <v>164</v>
      </c>
      <c r="L711" s="165"/>
      <c r="M711" s="166" t="s">
        <v>1</v>
      </c>
      <c r="N711" s="167" t="s">
        <v>45</v>
      </c>
      <c r="P711" s="139">
        <f>O711*H711</f>
        <v>0</v>
      </c>
      <c r="Q711" s="139">
        <v>1.7999999999999999E-2</v>
      </c>
      <c r="R711" s="139">
        <f>Q711*H711</f>
        <v>0.09</v>
      </c>
      <c r="S711" s="139">
        <v>0</v>
      </c>
      <c r="T711" s="140">
        <f>S711*H711</f>
        <v>0</v>
      </c>
      <c r="AR711" s="141" t="s">
        <v>327</v>
      </c>
      <c r="AT711" s="141" t="s">
        <v>328</v>
      </c>
      <c r="AU711" s="141" t="s">
        <v>90</v>
      </c>
      <c r="AY711" s="15" t="s">
        <v>158</v>
      </c>
      <c r="BE711" s="142">
        <f>IF(N711="základní",J711,0)</f>
        <v>0</v>
      </c>
      <c r="BF711" s="142">
        <f>IF(N711="snížená",J711,0)</f>
        <v>0</v>
      </c>
      <c r="BG711" s="142">
        <f>IF(N711="zákl. přenesená",J711,0)</f>
        <v>0</v>
      </c>
      <c r="BH711" s="142">
        <f>IF(N711="sníž. přenesená",J711,0)</f>
        <v>0</v>
      </c>
      <c r="BI711" s="142">
        <f>IF(N711="nulová",J711,0)</f>
        <v>0</v>
      </c>
      <c r="BJ711" s="15" t="s">
        <v>88</v>
      </c>
      <c r="BK711" s="142">
        <f>ROUND(I711*H711,2)</f>
        <v>0</v>
      </c>
      <c r="BL711" s="15" t="s">
        <v>247</v>
      </c>
      <c r="BM711" s="141" t="s">
        <v>1267</v>
      </c>
    </row>
    <row r="712" spans="2:65" s="1" customFormat="1" ht="24.2" customHeight="1">
      <c r="B712" s="30"/>
      <c r="C712" s="130" t="s">
        <v>1268</v>
      </c>
      <c r="D712" s="130" t="s">
        <v>160</v>
      </c>
      <c r="E712" s="131" t="s">
        <v>1269</v>
      </c>
      <c r="F712" s="132" t="s">
        <v>1270</v>
      </c>
      <c r="G712" s="133" t="s">
        <v>307</v>
      </c>
      <c r="H712" s="134">
        <v>2</v>
      </c>
      <c r="I712" s="135"/>
      <c r="J712" s="136">
        <f>ROUND(I712*H712,2)</f>
        <v>0</v>
      </c>
      <c r="K712" s="132" t="s">
        <v>164</v>
      </c>
      <c r="L712" s="30"/>
      <c r="M712" s="137" t="s">
        <v>1</v>
      </c>
      <c r="N712" s="138" t="s">
        <v>45</v>
      </c>
      <c r="P712" s="139">
        <f>O712*H712</f>
        <v>0</v>
      </c>
      <c r="Q712" s="139">
        <v>0</v>
      </c>
      <c r="R712" s="139">
        <f>Q712*H712</f>
        <v>0</v>
      </c>
      <c r="S712" s="139">
        <v>0</v>
      </c>
      <c r="T712" s="140">
        <f>S712*H712</f>
        <v>0</v>
      </c>
      <c r="AR712" s="141" t="s">
        <v>247</v>
      </c>
      <c r="AT712" s="141" t="s">
        <v>160</v>
      </c>
      <c r="AU712" s="141" t="s">
        <v>90</v>
      </c>
      <c r="AY712" s="15" t="s">
        <v>158</v>
      </c>
      <c r="BE712" s="142">
        <f>IF(N712="základní",J712,0)</f>
        <v>0</v>
      </c>
      <c r="BF712" s="142">
        <f>IF(N712="snížená",J712,0)</f>
        <v>0</v>
      </c>
      <c r="BG712" s="142">
        <f>IF(N712="zákl. přenesená",J712,0)</f>
        <v>0</v>
      </c>
      <c r="BH712" s="142">
        <f>IF(N712="sníž. přenesená",J712,0)</f>
        <v>0</v>
      </c>
      <c r="BI712" s="142">
        <f>IF(N712="nulová",J712,0)</f>
        <v>0</v>
      </c>
      <c r="BJ712" s="15" t="s">
        <v>88</v>
      </c>
      <c r="BK712" s="142">
        <f>ROUND(I712*H712,2)</f>
        <v>0</v>
      </c>
      <c r="BL712" s="15" t="s">
        <v>247</v>
      </c>
      <c r="BM712" s="141" t="s">
        <v>1271</v>
      </c>
    </row>
    <row r="713" spans="2:65" s="1" customFormat="1" ht="24.2" customHeight="1">
      <c r="B713" s="30"/>
      <c r="C713" s="158" t="s">
        <v>1272</v>
      </c>
      <c r="D713" s="158" t="s">
        <v>328</v>
      </c>
      <c r="E713" s="159" t="s">
        <v>1273</v>
      </c>
      <c r="F713" s="160" t="s">
        <v>1274</v>
      </c>
      <c r="G713" s="161" t="s">
        <v>307</v>
      </c>
      <c r="H713" s="162">
        <v>2</v>
      </c>
      <c r="I713" s="163"/>
      <c r="J713" s="164">
        <f>ROUND(I713*H713,2)</f>
        <v>0</v>
      </c>
      <c r="K713" s="160" t="s">
        <v>164</v>
      </c>
      <c r="L713" s="165"/>
      <c r="M713" s="166" t="s">
        <v>1</v>
      </c>
      <c r="N713" s="167" t="s">
        <v>45</v>
      </c>
      <c r="P713" s="139">
        <f>O713*H713</f>
        <v>0</v>
      </c>
      <c r="Q713" s="139">
        <v>2.1999999999999999E-2</v>
      </c>
      <c r="R713" s="139">
        <f>Q713*H713</f>
        <v>4.3999999999999997E-2</v>
      </c>
      <c r="S713" s="139">
        <v>0</v>
      </c>
      <c r="T713" s="140">
        <f>S713*H713</f>
        <v>0</v>
      </c>
      <c r="AR713" s="141" t="s">
        <v>327</v>
      </c>
      <c r="AT713" s="141" t="s">
        <v>328</v>
      </c>
      <c r="AU713" s="141" t="s">
        <v>90</v>
      </c>
      <c r="AY713" s="15" t="s">
        <v>158</v>
      </c>
      <c r="BE713" s="142">
        <f>IF(N713="základní",J713,0)</f>
        <v>0</v>
      </c>
      <c r="BF713" s="142">
        <f>IF(N713="snížená",J713,0)</f>
        <v>0</v>
      </c>
      <c r="BG713" s="142">
        <f>IF(N713="zákl. přenesená",J713,0)</f>
        <v>0</v>
      </c>
      <c r="BH713" s="142">
        <f>IF(N713="sníž. přenesená",J713,0)</f>
        <v>0</v>
      </c>
      <c r="BI713" s="142">
        <f>IF(N713="nulová",J713,0)</f>
        <v>0</v>
      </c>
      <c r="BJ713" s="15" t="s">
        <v>88</v>
      </c>
      <c r="BK713" s="142">
        <f>ROUND(I713*H713,2)</f>
        <v>0</v>
      </c>
      <c r="BL713" s="15" t="s">
        <v>247</v>
      </c>
      <c r="BM713" s="141" t="s">
        <v>1275</v>
      </c>
    </row>
    <row r="714" spans="2:65" s="1" customFormat="1" ht="24.2" customHeight="1">
      <c r="B714" s="30"/>
      <c r="C714" s="130" t="s">
        <v>1276</v>
      </c>
      <c r="D714" s="130" t="s">
        <v>160</v>
      </c>
      <c r="E714" s="131" t="s">
        <v>1277</v>
      </c>
      <c r="F714" s="132" t="s">
        <v>1278</v>
      </c>
      <c r="G714" s="133" t="s">
        <v>307</v>
      </c>
      <c r="H714" s="134">
        <v>1</v>
      </c>
      <c r="I714" s="135"/>
      <c r="J714" s="136">
        <f>ROUND(I714*H714,2)</f>
        <v>0</v>
      </c>
      <c r="K714" s="132" t="s">
        <v>164</v>
      </c>
      <c r="L714" s="30"/>
      <c r="M714" s="137" t="s">
        <v>1</v>
      </c>
      <c r="N714" s="138" t="s">
        <v>45</v>
      </c>
      <c r="P714" s="139">
        <f>O714*H714</f>
        <v>0</v>
      </c>
      <c r="Q714" s="139">
        <v>0</v>
      </c>
      <c r="R714" s="139">
        <f>Q714*H714</f>
        <v>0</v>
      </c>
      <c r="S714" s="139">
        <v>0</v>
      </c>
      <c r="T714" s="140">
        <f>S714*H714</f>
        <v>0</v>
      </c>
      <c r="AR714" s="141" t="s">
        <v>247</v>
      </c>
      <c r="AT714" s="141" t="s">
        <v>160</v>
      </c>
      <c r="AU714" s="141" t="s">
        <v>90</v>
      </c>
      <c r="AY714" s="15" t="s">
        <v>158</v>
      </c>
      <c r="BE714" s="142">
        <f>IF(N714="základní",J714,0)</f>
        <v>0</v>
      </c>
      <c r="BF714" s="142">
        <f>IF(N714="snížená",J714,0)</f>
        <v>0</v>
      </c>
      <c r="BG714" s="142">
        <f>IF(N714="zákl. přenesená",J714,0)</f>
        <v>0</v>
      </c>
      <c r="BH714" s="142">
        <f>IF(N714="sníž. přenesená",J714,0)</f>
        <v>0</v>
      </c>
      <c r="BI714" s="142">
        <f>IF(N714="nulová",J714,0)</f>
        <v>0</v>
      </c>
      <c r="BJ714" s="15" t="s">
        <v>88</v>
      </c>
      <c r="BK714" s="142">
        <f>ROUND(I714*H714,2)</f>
        <v>0</v>
      </c>
      <c r="BL714" s="15" t="s">
        <v>247</v>
      </c>
      <c r="BM714" s="141" t="s">
        <v>1279</v>
      </c>
    </row>
    <row r="715" spans="2:65" s="1" customFormat="1" ht="24.2" customHeight="1">
      <c r="B715" s="30"/>
      <c r="C715" s="158" t="s">
        <v>1280</v>
      </c>
      <c r="D715" s="158" t="s">
        <v>328</v>
      </c>
      <c r="E715" s="159" t="s">
        <v>1281</v>
      </c>
      <c r="F715" s="160" t="s">
        <v>1282</v>
      </c>
      <c r="G715" s="161" t="s">
        <v>307</v>
      </c>
      <c r="H715" s="162">
        <v>1</v>
      </c>
      <c r="I715" s="163"/>
      <c r="J715" s="164">
        <f>ROUND(I715*H715,2)</f>
        <v>0</v>
      </c>
      <c r="K715" s="160" t="s">
        <v>164</v>
      </c>
      <c r="L715" s="165"/>
      <c r="M715" s="166" t="s">
        <v>1</v>
      </c>
      <c r="N715" s="167" t="s">
        <v>45</v>
      </c>
      <c r="P715" s="139">
        <f>O715*H715</f>
        <v>0</v>
      </c>
      <c r="Q715" s="139">
        <v>4.7E-2</v>
      </c>
      <c r="R715" s="139">
        <f>Q715*H715</f>
        <v>4.7E-2</v>
      </c>
      <c r="S715" s="139">
        <v>0</v>
      </c>
      <c r="T715" s="140">
        <f>S715*H715</f>
        <v>0</v>
      </c>
      <c r="AR715" s="141" t="s">
        <v>327</v>
      </c>
      <c r="AT715" s="141" t="s">
        <v>328</v>
      </c>
      <c r="AU715" s="141" t="s">
        <v>90</v>
      </c>
      <c r="AY715" s="15" t="s">
        <v>158</v>
      </c>
      <c r="BE715" s="142">
        <f>IF(N715="základní",J715,0)</f>
        <v>0</v>
      </c>
      <c r="BF715" s="142">
        <f>IF(N715="snížená",J715,0)</f>
        <v>0</v>
      </c>
      <c r="BG715" s="142">
        <f>IF(N715="zákl. přenesená",J715,0)</f>
        <v>0</v>
      </c>
      <c r="BH715" s="142">
        <f>IF(N715="sníž. přenesená",J715,0)</f>
        <v>0</v>
      </c>
      <c r="BI715" s="142">
        <f>IF(N715="nulová",J715,0)</f>
        <v>0</v>
      </c>
      <c r="BJ715" s="15" t="s">
        <v>88</v>
      </c>
      <c r="BK715" s="142">
        <f>ROUND(I715*H715,2)</f>
        <v>0</v>
      </c>
      <c r="BL715" s="15" t="s">
        <v>247</v>
      </c>
      <c r="BM715" s="141" t="s">
        <v>1283</v>
      </c>
    </row>
    <row r="716" spans="2:65" s="1" customFormat="1" ht="24.2" customHeight="1">
      <c r="B716" s="30"/>
      <c r="C716" s="130" t="s">
        <v>1284</v>
      </c>
      <c r="D716" s="130" t="s">
        <v>160</v>
      </c>
      <c r="E716" s="131" t="s">
        <v>1285</v>
      </c>
      <c r="F716" s="132" t="s">
        <v>1286</v>
      </c>
      <c r="G716" s="133" t="s">
        <v>307</v>
      </c>
      <c r="H716" s="134">
        <v>2</v>
      </c>
      <c r="I716" s="135"/>
      <c r="J716" s="136">
        <f>ROUND(I716*H716,2)</f>
        <v>0</v>
      </c>
      <c r="K716" s="132" t="s">
        <v>164</v>
      </c>
      <c r="L716" s="30"/>
      <c r="M716" s="137" t="s">
        <v>1</v>
      </c>
      <c r="N716" s="138" t="s">
        <v>45</v>
      </c>
      <c r="P716" s="139">
        <f>O716*H716</f>
        <v>0</v>
      </c>
      <c r="Q716" s="139">
        <v>0</v>
      </c>
      <c r="R716" s="139">
        <f>Q716*H716</f>
        <v>0</v>
      </c>
      <c r="S716" s="139">
        <v>0</v>
      </c>
      <c r="T716" s="140">
        <f>S716*H716</f>
        <v>0</v>
      </c>
      <c r="AR716" s="141" t="s">
        <v>247</v>
      </c>
      <c r="AT716" s="141" t="s">
        <v>160</v>
      </c>
      <c r="AU716" s="141" t="s">
        <v>90</v>
      </c>
      <c r="AY716" s="15" t="s">
        <v>158</v>
      </c>
      <c r="BE716" s="142">
        <f>IF(N716="základní",J716,0)</f>
        <v>0</v>
      </c>
      <c r="BF716" s="142">
        <f>IF(N716="snížená",J716,0)</f>
        <v>0</v>
      </c>
      <c r="BG716" s="142">
        <f>IF(N716="zákl. přenesená",J716,0)</f>
        <v>0</v>
      </c>
      <c r="BH716" s="142">
        <f>IF(N716="sníž. přenesená",J716,0)</f>
        <v>0</v>
      </c>
      <c r="BI716" s="142">
        <f>IF(N716="nulová",J716,0)</f>
        <v>0</v>
      </c>
      <c r="BJ716" s="15" t="s">
        <v>88</v>
      </c>
      <c r="BK716" s="142">
        <f>ROUND(I716*H716,2)</f>
        <v>0</v>
      </c>
      <c r="BL716" s="15" t="s">
        <v>247</v>
      </c>
      <c r="BM716" s="141" t="s">
        <v>1287</v>
      </c>
    </row>
    <row r="717" spans="2:65" s="1" customFormat="1" ht="24.2" customHeight="1">
      <c r="B717" s="30"/>
      <c r="C717" s="158" t="s">
        <v>1288</v>
      </c>
      <c r="D717" s="158" t="s">
        <v>328</v>
      </c>
      <c r="E717" s="159" t="s">
        <v>1289</v>
      </c>
      <c r="F717" s="160" t="s">
        <v>1290</v>
      </c>
      <c r="G717" s="161" t="s">
        <v>307</v>
      </c>
      <c r="H717" s="162">
        <v>2</v>
      </c>
      <c r="I717" s="163"/>
      <c r="J717" s="164">
        <f>ROUND(I717*H717,2)</f>
        <v>0</v>
      </c>
      <c r="K717" s="160" t="s">
        <v>164</v>
      </c>
      <c r="L717" s="165"/>
      <c r="M717" s="166" t="s">
        <v>1</v>
      </c>
      <c r="N717" s="167" t="s">
        <v>45</v>
      </c>
      <c r="P717" s="139">
        <f>O717*H717</f>
        <v>0</v>
      </c>
      <c r="Q717" s="139">
        <v>4.8000000000000001E-2</v>
      </c>
      <c r="R717" s="139">
        <f>Q717*H717</f>
        <v>9.6000000000000002E-2</v>
      </c>
      <c r="S717" s="139">
        <v>0</v>
      </c>
      <c r="T717" s="140">
        <f>S717*H717</f>
        <v>0</v>
      </c>
      <c r="AR717" s="141" t="s">
        <v>327</v>
      </c>
      <c r="AT717" s="141" t="s">
        <v>328</v>
      </c>
      <c r="AU717" s="141" t="s">
        <v>90</v>
      </c>
      <c r="AY717" s="15" t="s">
        <v>158</v>
      </c>
      <c r="BE717" s="142">
        <f>IF(N717="základní",J717,0)</f>
        <v>0</v>
      </c>
      <c r="BF717" s="142">
        <f>IF(N717="snížená",J717,0)</f>
        <v>0</v>
      </c>
      <c r="BG717" s="142">
        <f>IF(N717="zákl. přenesená",J717,0)</f>
        <v>0</v>
      </c>
      <c r="BH717" s="142">
        <f>IF(N717="sníž. přenesená",J717,0)</f>
        <v>0</v>
      </c>
      <c r="BI717" s="142">
        <f>IF(N717="nulová",J717,0)</f>
        <v>0</v>
      </c>
      <c r="BJ717" s="15" t="s">
        <v>88</v>
      </c>
      <c r="BK717" s="142">
        <f>ROUND(I717*H717,2)</f>
        <v>0</v>
      </c>
      <c r="BL717" s="15" t="s">
        <v>247</v>
      </c>
      <c r="BM717" s="141" t="s">
        <v>1291</v>
      </c>
    </row>
    <row r="718" spans="2:65" s="1" customFormat="1" ht="24.2" customHeight="1">
      <c r="B718" s="30"/>
      <c r="C718" s="130" t="s">
        <v>1292</v>
      </c>
      <c r="D718" s="130" t="s">
        <v>160</v>
      </c>
      <c r="E718" s="131" t="s">
        <v>1293</v>
      </c>
      <c r="F718" s="132" t="s">
        <v>1294</v>
      </c>
      <c r="G718" s="133" t="s">
        <v>307</v>
      </c>
      <c r="H718" s="134">
        <v>1</v>
      </c>
      <c r="I718" s="135"/>
      <c r="J718" s="136">
        <f>ROUND(I718*H718,2)</f>
        <v>0</v>
      </c>
      <c r="K718" s="132" t="s">
        <v>164</v>
      </c>
      <c r="L718" s="30"/>
      <c r="M718" s="137" t="s">
        <v>1</v>
      </c>
      <c r="N718" s="138" t="s">
        <v>45</v>
      </c>
      <c r="P718" s="139">
        <f>O718*H718</f>
        <v>0</v>
      </c>
      <c r="Q718" s="139">
        <v>9.2000000000000003E-4</v>
      </c>
      <c r="R718" s="139">
        <f>Q718*H718</f>
        <v>9.2000000000000003E-4</v>
      </c>
      <c r="S718" s="139">
        <v>0</v>
      </c>
      <c r="T718" s="140">
        <f>S718*H718</f>
        <v>0</v>
      </c>
      <c r="AR718" s="141" t="s">
        <v>247</v>
      </c>
      <c r="AT718" s="141" t="s">
        <v>160</v>
      </c>
      <c r="AU718" s="141" t="s">
        <v>90</v>
      </c>
      <c r="AY718" s="15" t="s">
        <v>158</v>
      </c>
      <c r="BE718" s="142">
        <f>IF(N718="základní",J718,0)</f>
        <v>0</v>
      </c>
      <c r="BF718" s="142">
        <f>IF(N718="snížená",J718,0)</f>
        <v>0</v>
      </c>
      <c r="BG718" s="142">
        <f>IF(N718="zákl. přenesená",J718,0)</f>
        <v>0</v>
      </c>
      <c r="BH718" s="142">
        <f>IF(N718="sníž. přenesená",J718,0)</f>
        <v>0</v>
      </c>
      <c r="BI718" s="142">
        <f>IF(N718="nulová",J718,0)</f>
        <v>0</v>
      </c>
      <c r="BJ718" s="15" t="s">
        <v>88</v>
      </c>
      <c r="BK718" s="142">
        <f>ROUND(I718*H718,2)</f>
        <v>0</v>
      </c>
      <c r="BL718" s="15" t="s">
        <v>247</v>
      </c>
      <c r="BM718" s="141" t="s">
        <v>1295</v>
      </c>
    </row>
    <row r="719" spans="2:65" s="1" customFormat="1" ht="24.2" customHeight="1">
      <c r="B719" s="30"/>
      <c r="C719" s="158" t="s">
        <v>1296</v>
      </c>
      <c r="D719" s="158" t="s">
        <v>328</v>
      </c>
      <c r="E719" s="159" t="s">
        <v>1297</v>
      </c>
      <c r="F719" s="160" t="s">
        <v>1298</v>
      </c>
      <c r="G719" s="161" t="s">
        <v>207</v>
      </c>
      <c r="H719" s="162">
        <v>1.8</v>
      </c>
      <c r="I719" s="163"/>
      <c r="J719" s="164">
        <f>ROUND(I719*H719,2)</f>
        <v>0</v>
      </c>
      <c r="K719" s="160" t="s">
        <v>164</v>
      </c>
      <c r="L719" s="165"/>
      <c r="M719" s="166" t="s">
        <v>1</v>
      </c>
      <c r="N719" s="167" t="s">
        <v>45</v>
      </c>
      <c r="P719" s="139">
        <f>O719*H719</f>
        <v>0</v>
      </c>
      <c r="Q719" s="139">
        <v>2.4230000000000002E-2</v>
      </c>
      <c r="R719" s="139">
        <f>Q719*H719</f>
        <v>4.3614000000000007E-2</v>
      </c>
      <c r="S719" s="139">
        <v>0</v>
      </c>
      <c r="T719" s="140">
        <f>S719*H719</f>
        <v>0</v>
      </c>
      <c r="AR719" s="141" t="s">
        <v>327</v>
      </c>
      <c r="AT719" s="141" t="s">
        <v>328</v>
      </c>
      <c r="AU719" s="141" t="s">
        <v>90</v>
      </c>
      <c r="AY719" s="15" t="s">
        <v>158</v>
      </c>
      <c r="BE719" s="142">
        <f>IF(N719="základní",J719,0)</f>
        <v>0</v>
      </c>
      <c r="BF719" s="142">
        <f>IF(N719="snížená",J719,0)</f>
        <v>0</v>
      </c>
      <c r="BG719" s="142">
        <f>IF(N719="zákl. přenesená",J719,0)</f>
        <v>0</v>
      </c>
      <c r="BH719" s="142">
        <f>IF(N719="sníž. přenesená",J719,0)</f>
        <v>0</v>
      </c>
      <c r="BI719" s="142">
        <f>IF(N719="nulová",J719,0)</f>
        <v>0</v>
      </c>
      <c r="BJ719" s="15" t="s">
        <v>88</v>
      </c>
      <c r="BK719" s="142">
        <f>ROUND(I719*H719,2)</f>
        <v>0</v>
      </c>
      <c r="BL719" s="15" t="s">
        <v>247</v>
      </c>
      <c r="BM719" s="141" t="s">
        <v>1299</v>
      </c>
    </row>
    <row r="720" spans="2:65" s="12" customFormat="1">
      <c r="B720" s="143"/>
      <c r="D720" s="144" t="s">
        <v>167</v>
      </c>
      <c r="F720" s="146" t="s">
        <v>1300</v>
      </c>
      <c r="H720" s="147">
        <v>1.8</v>
      </c>
      <c r="I720" s="148"/>
      <c r="L720" s="143"/>
      <c r="M720" s="149"/>
      <c r="T720" s="150"/>
      <c r="AT720" s="145" t="s">
        <v>167</v>
      </c>
      <c r="AU720" s="145" t="s">
        <v>90</v>
      </c>
      <c r="AV720" s="12" t="s">
        <v>90</v>
      </c>
      <c r="AW720" s="12" t="s">
        <v>4</v>
      </c>
      <c r="AX720" s="12" t="s">
        <v>88</v>
      </c>
      <c r="AY720" s="145" t="s">
        <v>158</v>
      </c>
    </row>
    <row r="721" spans="2:65" s="1" customFormat="1" ht="24.2" customHeight="1">
      <c r="B721" s="30"/>
      <c r="C721" s="130" t="s">
        <v>1301</v>
      </c>
      <c r="D721" s="130" t="s">
        <v>160</v>
      </c>
      <c r="E721" s="131" t="s">
        <v>1302</v>
      </c>
      <c r="F721" s="132" t="s">
        <v>1303</v>
      </c>
      <c r="G721" s="133" t="s">
        <v>307</v>
      </c>
      <c r="H721" s="134">
        <v>7</v>
      </c>
      <c r="I721" s="135"/>
      <c r="J721" s="136">
        <f>ROUND(I721*H721,2)</f>
        <v>0</v>
      </c>
      <c r="K721" s="132" t="s">
        <v>164</v>
      </c>
      <c r="L721" s="30"/>
      <c r="M721" s="137" t="s">
        <v>1</v>
      </c>
      <c r="N721" s="138" t="s">
        <v>45</v>
      </c>
      <c r="P721" s="139">
        <f>O721*H721</f>
        <v>0</v>
      </c>
      <c r="Q721" s="139">
        <v>0</v>
      </c>
      <c r="R721" s="139">
        <f>Q721*H721</f>
        <v>0</v>
      </c>
      <c r="S721" s="139">
        <v>0</v>
      </c>
      <c r="T721" s="140">
        <f>S721*H721</f>
        <v>0</v>
      </c>
      <c r="AR721" s="141" t="s">
        <v>247</v>
      </c>
      <c r="AT721" s="141" t="s">
        <v>160</v>
      </c>
      <c r="AU721" s="141" t="s">
        <v>90</v>
      </c>
      <c r="AY721" s="15" t="s">
        <v>158</v>
      </c>
      <c r="BE721" s="142">
        <f>IF(N721="základní",J721,0)</f>
        <v>0</v>
      </c>
      <c r="BF721" s="142">
        <f>IF(N721="snížená",J721,0)</f>
        <v>0</v>
      </c>
      <c r="BG721" s="142">
        <f>IF(N721="zákl. přenesená",J721,0)</f>
        <v>0</v>
      </c>
      <c r="BH721" s="142">
        <f>IF(N721="sníž. přenesená",J721,0)</f>
        <v>0</v>
      </c>
      <c r="BI721" s="142">
        <f>IF(N721="nulová",J721,0)</f>
        <v>0</v>
      </c>
      <c r="BJ721" s="15" t="s">
        <v>88</v>
      </c>
      <c r="BK721" s="142">
        <f>ROUND(I721*H721,2)</f>
        <v>0</v>
      </c>
      <c r="BL721" s="15" t="s">
        <v>247</v>
      </c>
      <c r="BM721" s="141" t="s">
        <v>1304</v>
      </c>
    </row>
    <row r="722" spans="2:65" s="1" customFormat="1" ht="16.5" customHeight="1">
      <c r="B722" s="30"/>
      <c r="C722" s="158" t="s">
        <v>1305</v>
      </c>
      <c r="D722" s="158" t="s">
        <v>328</v>
      </c>
      <c r="E722" s="159" t="s">
        <v>1306</v>
      </c>
      <c r="F722" s="160" t="s">
        <v>1307</v>
      </c>
      <c r="G722" s="161" t="s">
        <v>307</v>
      </c>
      <c r="H722" s="162">
        <v>7</v>
      </c>
      <c r="I722" s="163"/>
      <c r="J722" s="164">
        <f>ROUND(I722*H722,2)</f>
        <v>0</v>
      </c>
      <c r="K722" s="160" t="s">
        <v>1</v>
      </c>
      <c r="L722" s="165"/>
      <c r="M722" s="166" t="s">
        <v>1</v>
      </c>
      <c r="N722" s="167" t="s">
        <v>45</v>
      </c>
      <c r="P722" s="139">
        <f>O722*H722</f>
        <v>0</v>
      </c>
      <c r="Q722" s="139">
        <v>2.3999999999999998E-3</v>
      </c>
      <c r="R722" s="139">
        <f>Q722*H722</f>
        <v>1.6799999999999999E-2</v>
      </c>
      <c r="S722" s="139">
        <v>0</v>
      </c>
      <c r="T722" s="140">
        <f>S722*H722</f>
        <v>0</v>
      </c>
      <c r="AR722" s="141" t="s">
        <v>327</v>
      </c>
      <c r="AT722" s="141" t="s">
        <v>328</v>
      </c>
      <c r="AU722" s="141" t="s">
        <v>90</v>
      </c>
      <c r="AY722" s="15" t="s">
        <v>158</v>
      </c>
      <c r="BE722" s="142">
        <f>IF(N722="základní",J722,0)</f>
        <v>0</v>
      </c>
      <c r="BF722" s="142">
        <f>IF(N722="snížená",J722,0)</f>
        <v>0</v>
      </c>
      <c r="BG722" s="142">
        <f>IF(N722="zákl. přenesená",J722,0)</f>
        <v>0</v>
      </c>
      <c r="BH722" s="142">
        <f>IF(N722="sníž. přenesená",J722,0)</f>
        <v>0</v>
      </c>
      <c r="BI722" s="142">
        <f>IF(N722="nulová",J722,0)</f>
        <v>0</v>
      </c>
      <c r="BJ722" s="15" t="s">
        <v>88</v>
      </c>
      <c r="BK722" s="142">
        <f>ROUND(I722*H722,2)</f>
        <v>0</v>
      </c>
      <c r="BL722" s="15" t="s">
        <v>247</v>
      </c>
      <c r="BM722" s="141" t="s">
        <v>1308</v>
      </c>
    </row>
    <row r="723" spans="2:65" s="1" customFormat="1" ht="24.2" customHeight="1">
      <c r="B723" s="30"/>
      <c r="C723" s="130" t="s">
        <v>1309</v>
      </c>
      <c r="D723" s="130" t="s">
        <v>160</v>
      </c>
      <c r="E723" s="131" t="s">
        <v>1310</v>
      </c>
      <c r="F723" s="132" t="s">
        <v>1311</v>
      </c>
      <c r="G723" s="133" t="s">
        <v>297</v>
      </c>
      <c r="H723" s="134">
        <v>4.3</v>
      </c>
      <c r="I723" s="135"/>
      <c r="J723" s="136">
        <f>ROUND(I723*H723,2)</f>
        <v>0</v>
      </c>
      <c r="K723" s="132" t="s">
        <v>164</v>
      </c>
      <c r="L723" s="30"/>
      <c r="M723" s="137" t="s">
        <v>1</v>
      </c>
      <c r="N723" s="138" t="s">
        <v>45</v>
      </c>
      <c r="P723" s="139">
        <f>O723*H723</f>
        <v>0</v>
      </c>
      <c r="Q723" s="139">
        <v>0</v>
      </c>
      <c r="R723" s="139">
        <f>Q723*H723</f>
        <v>0</v>
      </c>
      <c r="S723" s="139">
        <v>0</v>
      </c>
      <c r="T723" s="140">
        <f>S723*H723</f>
        <v>0</v>
      </c>
      <c r="AR723" s="141" t="s">
        <v>247</v>
      </c>
      <c r="AT723" s="141" t="s">
        <v>160</v>
      </c>
      <c r="AU723" s="141" t="s">
        <v>90</v>
      </c>
      <c r="AY723" s="15" t="s">
        <v>158</v>
      </c>
      <c r="BE723" s="142">
        <f>IF(N723="základní",J723,0)</f>
        <v>0</v>
      </c>
      <c r="BF723" s="142">
        <f>IF(N723="snížená",J723,0)</f>
        <v>0</v>
      </c>
      <c r="BG723" s="142">
        <f>IF(N723="zákl. přenesená",J723,0)</f>
        <v>0</v>
      </c>
      <c r="BH723" s="142">
        <f>IF(N723="sníž. přenesená",J723,0)</f>
        <v>0</v>
      </c>
      <c r="BI723" s="142">
        <f>IF(N723="nulová",J723,0)</f>
        <v>0</v>
      </c>
      <c r="BJ723" s="15" t="s">
        <v>88</v>
      </c>
      <c r="BK723" s="142">
        <f>ROUND(I723*H723,2)</f>
        <v>0</v>
      </c>
      <c r="BL723" s="15" t="s">
        <v>247</v>
      </c>
      <c r="BM723" s="141" t="s">
        <v>1312</v>
      </c>
    </row>
    <row r="724" spans="2:65" s="12" customFormat="1">
      <c r="B724" s="143"/>
      <c r="D724" s="144" t="s">
        <v>167</v>
      </c>
      <c r="E724" s="145" t="s">
        <v>1</v>
      </c>
      <c r="F724" s="146" t="s">
        <v>1313</v>
      </c>
      <c r="H724" s="147">
        <v>3</v>
      </c>
      <c r="I724" s="148"/>
      <c r="L724" s="143"/>
      <c r="M724" s="149"/>
      <c r="T724" s="150"/>
      <c r="AT724" s="145" t="s">
        <v>167</v>
      </c>
      <c r="AU724" s="145" t="s">
        <v>90</v>
      </c>
      <c r="AV724" s="12" t="s">
        <v>90</v>
      </c>
      <c r="AW724" s="12" t="s">
        <v>34</v>
      </c>
      <c r="AX724" s="12" t="s">
        <v>80</v>
      </c>
      <c r="AY724" s="145" t="s">
        <v>158</v>
      </c>
    </row>
    <row r="725" spans="2:65" s="12" customFormat="1">
      <c r="B725" s="143"/>
      <c r="D725" s="144" t="s">
        <v>167</v>
      </c>
      <c r="E725" s="145" t="s">
        <v>1</v>
      </c>
      <c r="F725" s="146" t="s">
        <v>1314</v>
      </c>
      <c r="H725" s="147">
        <v>1.3</v>
      </c>
      <c r="I725" s="148"/>
      <c r="L725" s="143"/>
      <c r="M725" s="149"/>
      <c r="T725" s="150"/>
      <c r="AT725" s="145" t="s">
        <v>167</v>
      </c>
      <c r="AU725" s="145" t="s">
        <v>90</v>
      </c>
      <c r="AV725" s="12" t="s">
        <v>90</v>
      </c>
      <c r="AW725" s="12" t="s">
        <v>34</v>
      </c>
      <c r="AX725" s="12" t="s">
        <v>80</v>
      </c>
      <c r="AY725" s="145" t="s">
        <v>158</v>
      </c>
    </row>
    <row r="726" spans="2:65" s="13" customFormat="1">
      <c r="B726" s="151"/>
      <c r="D726" s="144" t="s">
        <v>167</v>
      </c>
      <c r="E726" s="152" t="s">
        <v>1</v>
      </c>
      <c r="F726" s="153" t="s">
        <v>171</v>
      </c>
      <c r="H726" s="154">
        <v>4.3</v>
      </c>
      <c r="I726" s="155"/>
      <c r="L726" s="151"/>
      <c r="M726" s="156"/>
      <c r="T726" s="157"/>
      <c r="AT726" s="152" t="s">
        <v>167</v>
      </c>
      <c r="AU726" s="152" t="s">
        <v>90</v>
      </c>
      <c r="AV726" s="13" t="s">
        <v>165</v>
      </c>
      <c r="AW726" s="13" t="s">
        <v>34</v>
      </c>
      <c r="AX726" s="13" t="s">
        <v>88</v>
      </c>
      <c r="AY726" s="152" t="s">
        <v>158</v>
      </c>
    </row>
    <row r="727" spans="2:65" s="1" customFormat="1" ht="24.2" customHeight="1">
      <c r="B727" s="30"/>
      <c r="C727" s="158" t="s">
        <v>1315</v>
      </c>
      <c r="D727" s="158" t="s">
        <v>328</v>
      </c>
      <c r="E727" s="159" t="s">
        <v>1316</v>
      </c>
      <c r="F727" s="160" t="s">
        <v>1317</v>
      </c>
      <c r="G727" s="161" t="s">
        <v>297</v>
      </c>
      <c r="H727" s="162">
        <v>4.7300000000000004</v>
      </c>
      <c r="I727" s="163"/>
      <c r="J727" s="164">
        <f>ROUND(I727*H727,2)</f>
        <v>0</v>
      </c>
      <c r="K727" s="160" t="s">
        <v>164</v>
      </c>
      <c r="L727" s="165"/>
      <c r="M727" s="166" t="s">
        <v>1</v>
      </c>
      <c r="N727" s="167" t="s">
        <v>45</v>
      </c>
      <c r="P727" s="139">
        <f>O727*H727</f>
        <v>0</v>
      </c>
      <c r="Q727" s="139">
        <v>5.0000000000000001E-3</v>
      </c>
      <c r="R727" s="139">
        <f>Q727*H727</f>
        <v>2.3650000000000004E-2</v>
      </c>
      <c r="S727" s="139">
        <v>0</v>
      </c>
      <c r="T727" s="140">
        <f>S727*H727</f>
        <v>0</v>
      </c>
      <c r="AR727" s="141" t="s">
        <v>327</v>
      </c>
      <c r="AT727" s="141" t="s">
        <v>328</v>
      </c>
      <c r="AU727" s="141" t="s">
        <v>90</v>
      </c>
      <c r="AY727" s="15" t="s">
        <v>158</v>
      </c>
      <c r="BE727" s="142">
        <f>IF(N727="základní",J727,0)</f>
        <v>0</v>
      </c>
      <c r="BF727" s="142">
        <f>IF(N727="snížená",J727,0)</f>
        <v>0</v>
      </c>
      <c r="BG727" s="142">
        <f>IF(N727="zákl. přenesená",J727,0)</f>
        <v>0</v>
      </c>
      <c r="BH727" s="142">
        <f>IF(N727="sníž. přenesená",J727,0)</f>
        <v>0</v>
      </c>
      <c r="BI727" s="142">
        <f>IF(N727="nulová",J727,0)</f>
        <v>0</v>
      </c>
      <c r="BJ727" s="15" t="s">
        <v>88</v>
      </c>
      <c r="BK727" s="142">
        <f>ROUND(I727*H727,2)</f>
        <v>0</v>
      </c>
      <c r="BL727" s="15" t="s">
        <v>247</v>
      </c>
      <c r="BM727" s="141" t="s">
        <v>1318</v>
      </c>
    </row>
    <row r="728" spans="2:65" s="12" customFormat="1">
      <c r="B728" s="143"/>
      <c r="D728" s="144" t="s">
        <v>167</v>
      </c>
      <c r="F728" s="146" t="s">
        <v>1319</v>
      </c>
      <c r="H728" s="147">
        <v>4.7300000000000004</v>
      </c>
      <c r="I728" s="148"/>
      <c r="L728" s="143"/>
      <c r="M728" s="149"/>
      <c r="T728" s="150"/>
      <c r="AT728" s="145" t="s">
        <v>167</v>
      </c>
      <c r="AU728" s="145" t="s">
        <v>90</v>
      </c>
      <c r="AV728" s="12" t="s">
        <v>90</v>
      </c>
      <c r="AW728" s="12" t="s">
        <v>4</v>
      </c>
      <c r="AX728" s="12" t="s">
        <v>88</v>
      </c>
      <c r="AY728" s="145" t="s">
        <v>158</v>
      </c>
    </row>
    <row r="729" spans="2:65" s="1" customFormat="1" ht="24.2" customHeight="1">
      <c r="B729" s="30"/>
      <c r="C729" s="158" t="s">
        <v>1320</v>
      </c>
      <c r="D729" s="158" t="s">
        <v>328</v>
      </c>
      <c r="E729" s="159" t="s">
        <v>1321</v>
      </c>
      <c r="F729" s="160" t="s">
        <v>1322</v>
      </c>
      <c r="G729" s="161" t="s">
        <v>307</v>
      </c>
      <c r="H729" s="162">
        <v>6</v>
      </c>
      <c r="I729" s="163"/>
      <c r="J729" s="164">
        <f>ROUND(I729*H729,2)</f>
        <v>0</v>
      </c>
      <c r="K729" s="160" t="s">
        <v>164</v>
      </c>
      <c r="L729" s="165"/>
      <c r="M729" s="166" t="s">
        <v>1</v>
      </c>
      <c r="N729" s="167" t="s">
        <v>45</v>
      </c>
      <c r="P729" s="139">
        <f>O729*H729</f>
        <v>0</v>
      </c>
      <c r="Q729" s="139">
        <v>6.0000000000000002E-5</v>
      </c>
      <c r="R729" s="139">
        <f>Q729*H729</f>
        <v>3.6000000000000002E-4</v>
      </c>
      <c r="S729" s="139">
        <v>0</v>
      </c>
      <c r="T729" s="140">
        <f>S729*H729</f>
        <v>0</v>
      </c>
      <c r="AR729" s="141" t="s">
        <v>327</v>
      </c>
      <c r="AT729" s="141" t="s">
        <v>328</v>
      </c>
      <c r="AU729" s="141" t="s">
        <v>90</v>
      </c>
      <c r="AY729" s="15" t="s">
        <v>158</v>
      </c>
      <c r="BE729" s="142">
        <f>IF(N729="základní",J729,0)</f>
        <v>0</v>
      </c>
      <c r="BF729" s="142">
        <f>IF(N729="snížená",J729,0)</f>
        <v>0</v>
      </c>
      <c r="BG729" s="142">
        <f>IF(N729="zákl. přenesená",J729,0)</f>
        <v>0</v>
      </c>
      <c r="BH729" s="142">
        <f>IF(N729="sníž. přenesená",J729,0)</f>
        <v>0</v>
      </c>
      <c r="BI729" s="142">
        <f>IF(N729="nulová",J729,0)</f>
        <v>0</v>
      </c>
      <c r="BJ729" s="15" t="s">
        <v>88</v>
      </c>
      <c r="BK729" s="142">
        <f>ROUND(I729*H729,2)</f>
        <v>0</v>
      </c>
      <c r="BL729" s="15" t="s">
        <v>247</v>
      </c>
      <c r="BM729" s="141" t="s">
        <v>1323</v>
      </c>
    </row>
    <row r="730" spans="2:65" s="1" customFormat="1" ht="24.2" customHeight="1">
      <c r="B730" s="30"/>
      <c r="C730" s="130" t="s">
        <v>1324</v>
      </c>
      <c r="D730" s="130" t="s">
        <v>160</v>
      </c>
      <c r="E730" s="131" t="s">
        <v>1325</v>
      </c>
      <c r="F730" s="132" t="s">
        <v>1326</v>
      </c>
      <c r="G730" s="133" t="s">
        <v>239</v>
      </c>
      <c r="H730" s="134">
        <v>1.726</v>
      </c>
      <c r="I730" s="135"/>
      <c r="J730" s="136">
        <f>ROUND(I730*H730,2)</f>
        <v>0</v>
      </c>
      <c r="K730" s="132" t="s">
        <v>164</v>
      </c>
      <c r="L730" s="30"/>
      <c r="M730" s="137" t="s">
        <v>1</v>
      </c>
      <c r="N730" s="138" t="s">
        <v>45</v>
      </c>
      <c r="P730" s="139">
        <f>O730*H730</f>
        <v>0</v>
      </c>
      <c r="Q730" s="139">
        <v>0</v>
      </c>
      <c r="R730" s="139">
        <f>Q730*H730</f>
        <v>0</v>
      </c>
      <c r="S730" s="139">
        <v>0</v>
      </c>
      <c r="T730" s="140">
        <f>S730*H730</f>
        <v>0</v>
      </c>
      <c r="AR730" s="141" t="s">
        <v>247</v>
      </c>
      <c r="AT730" s="141" t="s">
        <v>160</v>
      </c>
      <c r="AU730" s="141" t="s">
        <v>90</v>
      </c>
      <c r="AY730" s="15" t="s">
        <v>158</v>
      </c>
      <c r="BE730" s="142">
        <f>IF(N730="základní",J730,0)</f>
        <v>0</v>
      </c>
      <c r="BF730" s="142">
        <f>IF(N730="snížená",J730,0)</f>
        <v>0</v>
      </c>
      <c r="BG730" s="142">
        <f>IF(N730="zákl. přenesená",J730,0)</f>
        <v>0</v>
      </c>
      <c r="BH730" s="142">
        <f>IF(N730="sníž. přenesená",J730,0)</f>
        <v>0</v>
      </c>
      <c r="BI730" s="142">
        <f>IF(N730="nulová",J730,0)</f>
        <v>0</v>
      </c>
      <c r="BJ730" s="15" t="s">
        <v>88</v>
      </c>
      <c r="BK730" s="142">
        <f>ROUND(I730*H730,2)</f>
        <v>0</v>
      </c>
      <c r="BL730" s="15" t="s">
        <v>247</v>
      </c>
      <c r="BM730" s="141" t="s">
        <v>1327</v>
      </c>
    </row>
    <row r="731" spans="2:65" s="11" customFormat="1" ht="22.9" customHeight="1">
      <c r="B731" s="118"/>
      <c r="D731" s="119" t="s">
        <v>79</v>
      </c>
      <c r="E731" s="128" t="s">
        <v>1328</v>
      </c>
      <c r="F731" s="128" t="s">
        <v>1329</v>
      </c>
      <c r="I731" s="121"/>
      <c r="J731" s="129">
        <f>BK731</f>
        <v>0</v>
      </c>
      <c r="L731" s="118"/>
      <c r="M731" s="123"/>
      <c r="P731" s="124">
        <f>SUM(P732:P798)</f>
        <v>0</v>
      </c>
      <c r="R731" s="124">
        <f>SUM(R732:R798)</f>
        <v>1.8488575600000001</v>
      </c>
      <c r="T731" s="125">
        <f>SUM(T732:T798)</f>
        <v>0</v>
      </c>
      <c r="AR731" s="119" t="s">
        <v>90</v>
      </c>
      <c r="AT731" s="126" t="s">
        <v>79</v>
      </c>
      <c r="AU731" s="126" t="s">
        <v>88</v>
      </c>
      <c r="AY731" s="119" t="s">
        <v>158</v>
      </c>
      <c r="BK731" s="127">
        <f>SUM(BK732:BK798)</f>
        <v>0</v>
      </c>
    </row>
    <row r="732" spans="2:65" s="1" customFormat="1" ht="44.25" customHeight="1">
      <c r="B732" s="30"/>
      <c r="C732" s="130" t="s">
        <v>1330</v>
      </c>
      <c r="D732" s="130" t="s">
        <v>160</v>
      </c>
      <c r="E732" s="131" t="s">
        <v>1331</v>
      </c>
      <c r="F732" s="132" t="s">
        <v>1332</v>
      </c>
      <c r="G732" s="133" t="s">
        <v>1333</v>
      </c>
      <c r="H732" s="134">
        <v>1</v>
      </c>
      <c r="I732" s="135"/>
      <c r="J732" s="136">
        <f>ROUND(I732*H732,2)</f>
        <v>0</v>
      </c>
      <c r="K732" s="132" t="s">
        <v>1</v>
      </c>
      <c r="L732" s="30"/>
      <c r="M732" s="137" t="s">
        <v>1</v>
      </c>
      <c r="N732" s="138" t="s">
        <v>45</v>
      </c>
      <c r="P732" s="139">
        <f>O732*H732</f>
        <v>0</v>
      </c>
      <c r="Q732" s="139">
        <v>0</v>
      </c>
      <c r="R732" s="139">
        <f>Q732*H732</f>
        <v>0</v>
      </c>
      <c r="S732" s="139">
        <v>0</v>
      </c>
      <c r="T732" s="140">
        <f>S732*H732</f>
        <v>0</v>
      </c>
      <c r="AR732" s="141" t="s">
        <v>247</v>
      </c>
      <c r="AT732" s="141" t="s">
        <v>160</v>
      </c>
      <c r="AU732" s="141" t="s">
        <v>90</v>
      </c>
      <c r="AY732" s="15" t="s">
        <v>158</v>
      </c>
      <c r="BE732" s="142">
        <f>IF(N732="základní",J732,0)</f>
        <v>0</v>
      </c>
      <c r="BF732" s="142">
        <f>IF(N732="snížená",J732,0)</f>
        <v>0</v>
      </c>
      <c r="BG732" s="142">
        <f>IF(N732="zákl. přenesená",J732,0)</f>
        <v>0</v>
      </c>
      <c r="BH732" s="142">
        <f>IF(N732="sníž. přenesená",J732,0)</f>
        <v>0</v>
      </c>
      <c r="BI732" s="142">
        <f>IF(N732="nulová",J732,0)</f>
        <v>0</v>
      </c>
      <c r="BJ732" s="15" t="s">
        <v>88</v>
      </c>
      <c r="BK732" s="142">
        <f>ROUND(I732*H732,2)</f>
        <v>0</v>
      </c>
      <c r="BL732" s="15" t="s">
        <v>247</v>
      </c>
      <c r="BM732" s="141" t="s">
        <v>1334</v>
      </c>
    </row>
    <row r="733" spans="2:65" s="1" customFormat="1">
      <c r="B733" s="30"/>
      <c r="D733" s="144" t="s">
        <v>417</v>
      </c>
      <c r="F733" s="168" t="s">
        <v>1335</v>
      </c>
      <c r="I733" s="169"/>
      <c r="L733" s="30"/>
      <c r="M733" s="170"/>
      <c r="T733" s="54"/>
      <c r="AT733" s="15" t="s">
        <v>417</v>
      </c>
      <c r="AU733" s="15" t="s">
        <v>90</v>
      </c>
    </row>
    <row r="734" spans="2:65" s="1" customFormat="1" ht="44.25" customHeight="1">
      <c r="B734" s="30"/>
      <c r="C734" s="158" t="s">
        <v>1336</v>
      </c>
      <c r="D734" s="158" t="s">
        <v>328</v>
      </c>
      <c r="E734" s="159" t="s">
        <v>1337</v>
      </c>
      <c r="F734" s="160" t="s">
        <v>1338</v>
      </c>
      <c r="G734" s="161" t="s">
        <v>1333</v>
      </c>
      <c r="H734" s="162">
        <v>1</v>
      </c>
      <c r="I734" s="163"/>
      <c r="J734" s="164">
        <f>ROUND(I734*H734,2)</f>
        <v>0</v>
      </c>
      <c r="K734" s="160" t="s">
        <v>1</v>
      </c>
      <c r="L734" s="165"/>
      <c r="M734" s="166" t="s">
        <v>1</v>
      </c>
      <c r="N734" s="167" t="s">
        <v>45</v>
      </c>
      <c r="P734" s="139">
        <f>O734*H734</f>
        <v>0</v>
      </c>
      <c r="Q734" s="139">
        <v>0</v>
      </c>
      <c r="R734" s="139">
        <f>Q734*H734</f>
        <v>0</v>
      </c>
      <c r="S734" s="139">
        <v>0</v>
      </c>
      <c r="T734" s="140">
        <f>S734*H734</f>
        <v>0</v>
      </c>
      <c r="AR734" s="141" t="s">
        <v>327</v>
      </c>
      <c r="AT734" s="141" t="s">
        <v>328</v>
      </c>
      <c r="AU734" s="141" t="s">
        <v>90</v>
      </c>
      <c r="AY734" s="15" t="s">
        <v>158</v>
      </c>
      <c r="BE734" s="142">
        <f>IF(N734="základní",J734,0)</f>
        <v>0</v>
      </c>
      <c r="BF734" s="142">
        <f>IF(N734="snížená",J734,0)</f>
        <v>0</v>
      </c>
      <c r="BG734" s="142">
        <f>IF(N734="zákl. přenesená",J734,0)</f>
        <v>0</v>
      </c>
      <c r="BH734" s="142">
        <f>IF(N734="sníž. přenesená",J734,0)</f>
        <v>0</v>
      </c>
      <c r="BI734" s="142">
        <f>IF(N734="nulová",J734,0)</f>
        <v>0</v>
      </c>
      <c r="BJ734" s="15" t="s">
        <v>88</v>
      </c>
      <c r="BK734" s="142">
        <f>ROUND(I734*H734,2)</f>
        <v>0</v>
      </c>
      <c r="BL734" s="15" t="s">
        <v>247</v>
      </c>
      <c r="BM734" s="141" t="s">
        <v>1339</v>
      </c>
    </row>
    <row r="735" spans="2:65" s="1" customFormat="1">
      <c r="B735" s="30"/>
      <c r="D735" s="144" t="s">
        <v>417</v>
      </c>
      <c r="F735" s="168" t="s">
        <v>1340</v>
      </c>
      <c r="I735" s="169"/>
      <c r="L735" s="30"/>
      <c r="M735" s="170"/>
      <c r="T735" s="54"/>
      <c r="AT735" s="15" t="s">
        <v>417</v>
      </c>
      <c r="AU735" s="15" t="s">
        <v>90</v>
      </c>
    </row>
    <row r="736" spans="2:65" s="1" customFormat="1" ht="24.2" customHeight="1">
      <c r="B736" s="30"/>
      <c r="C736" s="130" t="s">
        <v>1341</v>
      </c>
      <c r="D736" s="130" t="s">
        <v>160</v>
      </c>
      <c r="E736" s="131" t="s">
        <v>1342</v>
      </c>
      <c r="F736" s="132" t="s">
        <v>1343</v>
      </c>
      <c r="G736" s="133" t="s">
        <v>307</v>
      </c>
      <c r="H736" s="134">
        <v>5</v>
      </c>
      <c r="I736" s="135"/>
      <c r="J736" s="136">
        <f>ROUND(I736*H736,2)</f>
        <v>0</v>
      </c>
      <c r="K736" s="132" t="s">
        <v>164</v>
      </c>
      <c r="L736" s="30"/>
      <c r="M736" s="137" t="s">
        <v>1</v>
      </c>
      <c r="N736" s="138" t="s">
        <v>45</v>
      </c>
      <c r="P736" s="139">
        <f>O736*H736</f>
        <v>0</v>
      </c>
      <c r="Q736" s="139">
        <v>0</v>
      </c>
      <c r="R736" s="139">
        <f>Q736*H736</f>
        <v>0</v>
      </c>
      <c r="S736" s="139">
        <v>0</v>
      </c>
      <c r="T736" s="140">
        <f>S736*H736</f>
        <v>0</v>
      </c>
      <c r="AR736" s="141" t="s">
        <v>247</v>
      </c>
      <c r="AT736" s="141" t="s">
        <v>160</v>
      </c>
      <c r="AU736" s="141" t="s">
        <v>90</v>
      </c>
      <c r="AY736" s="15" t="s">
        <v>158</v>
      </c>
      <c r="BE736" s="142">
        <f>IF(N736="základní",J736,0)</f>
        <v>0</v>
      </c>
      <c r="BF736" s="142">
        <f>IF(N736="snížená",J736,0)</f>
        <v>0</v>
      </c>
      <c r="BG736" s="142">
        <f>IF(N736="zákl. přenesená",J736,0)</f>
        <v>0</v>
      </c>
      <c r="BH736" s="142">
        <f>IF(N736="sníž. přenesená",J736,0)</f>
        <v>0</v>
      </c>
      <c r="BI736" s="142">
        <f>IF(N736="nulová",J736,0)</f>
        <v>0</v>
      </c>
      <c r="BJ736" s="15" t="s">
        <v>88</v>
      </c>
      <c r="BK736" s="142">
        <f>ROUND(I736*H736,2)</f>
        <v>0</v>
      </c>
      <c r="BL736" s="15" t="s">
        <v>247</v>
      </c>
      <c r="BM736" s="141" t="s">
        <v>1344</v>
      </c>
    </row>
    <row r="737" spans="2:65" s="1" customFormat="1" ht="24.2" customHeight="1">
      <c r="B737" s="30"/>
      <c r="C737" s="158" t="s">
        <v>1345</v>
      </c>
      <c r="D737" s="158" t="s">
        <v>328</v>
      </c>
      <c r="E737" s="159" t="s">
        <v>1346</v>
      </c>
      <c r="F737" s="160" t="s">
        <v>1347</v>
      </c>
      <c r="G737" s="161" t="s">
        <v>207</v>
      </c>
      <c r="H737" s="162">
        <v>3.2</v>
      </c>
      <c r="I737" s="163"/>
      <c r="J737" s="164">
        <f>ROUND(I737*H737,2)</f>
        <v>0</v>
      </c>
      <c r="K737" s="160" t="s">
        <v>164</v>
      </c>
      <c r="L737" s="165"/>
      <c r="M737" s="166" t="s">
        <v>1</v>
      </c>
      <c r="N737" s="167" t="s">
        <v>45</v>
      </c>
      <c r="P737" s="139">
        <f>O737*H737</f>
        <v>0</v>
      </c>
      <c r="Q737" s="139">
        <v>1.2E-2</v>
      </c>
      <c r="R737" s="139">
        <f>Q737*H737</f>
        <v>3.8400000000000004E-2</v>
      </c>
      <c r="S737" s="139">
        <v>0</v>
      </c>
      <c r="T737" s="140">
        <f>S737*H737</f>
        <v>0</v>
      </c>
      <c r="AR737" s="141" t="s">
        <v>327</v>
      </c>
      <c r="AT737" s="141" t="s">
        <v>328</v>
      </c>
      <c r="AU737" s="141" t="s">
        <v>90</v>
      </c>
      <c r="AY737" s="15" t="s">
        <v>158</v>
      </c>
      <c r="BE737" s="142">
        <f>IF(N737="základní",J737,0)</f>
        <v>0</v>
      </c>
      <c r="BF737" s="142">
        <f>IF(N737="snížená",J737,0)</f>
        <v>0</v>
      </c>
      <c r="BG737" s="142">
        <f>IF(N737="zákl. přenesená",J737,0)</f>
        <v>0</v>
      </c>
      <c r="BH737" s="142">
        <f>IF(N737="sníž. přenesená",J737,0)</f>
        <v>0</v>
      </c>
      <c r="BI737" s="142">
        <f>IF(N737="nulová",J737,0)</f>
        <v>0</v>
      </c>
      <c r="BJ737" s="15" t="s">
        <v>88</v>
      </c>
      <c r="BK737" s="142">
        <f>ROUND(I737*H737,2)</f>
        <v>0</v>
      </c>
      <c r="BL737" s="15" t="s">
        <v>247</v>
      </c>
      <c r="BM737" s="141" t="s">
        <v>1348</v>
      </c>
    </row>
    <row r="738" spans="2:65" s="12" customFormat="1">
      <c r="B738" s="143"/>
      <c r="D738" s="144" t="s">
        <v>167</v>
      </c>
      <c r="E738" s="145" t="s">
        <v>1</v>
      </c>
      <c r="F738" s="146" t="s">
        <v>1349</v>
      </c>
      <c r="H738" s="147">
        <v>1.8</v>
      </c>
      <c r="I738" s="148"/>
      <c r="L738" s="143"/>
      <c r="M738" s="149"/>
      <c r="T738" s="150"/>
      <c r="AT738" s="145" t="s">
        <v>167</v>
      </c>
      <c r="AU738" s="145" t="s">
        <v>90</v>
      </c>
      <c r="AV738" s="12" t="s">
        <v>90</v>
      </c>
      <c r="AW738" s="12" t="s">
        <v>34</v>
      </c>
      <c r="AX738" s="12" t="s">
        <v>80</v>
      </c>
      <c r="AY738" s="145" t="s">
        <v>158</v>
      </c>
    </row>
    <row r="739" spans="2:65" s="12" customFormat="1">
      <c r="B739" s="143"/>
      <c r="D739" s="144" t="s">
        <v>167</v>
      </c>
      <c r="E739" s="145" t="s">
        <v>1</v>
      </c>
      <c r="F739" s="146" t="s">
        <v>1350</v>
      </c>
      <c r="H739" s="147">
        <v>0.4</v>
      </c>
      <c r="I739" s="148"/>
      <c r="L739" s="143"/>
      <c r="M739" s="149"/>
      <c r="T739" s="150"/>
      <c r="AT739" s="145" t="s">
        <v>167</v>
      </c>
      <c r="AU739" s="145" t="s">
        <v>90</v>
      </c>
      <c r="AV739" s="12" t="s">
        <v>90</v>
      </c>
      <c r="AW739" s="12" t="s">
        <v>34</v>
      </c>
      <c r="AX739" s="12" t="s">
        <v>80</v>
      </c>
      <c r="AY739" s="145" t="s">
        <v>158</v>
      </c>
    </row>
    <row r="740" spans="2:65" s="12" customFormat="1">
      <c r="B740" s="143"/>
      <c r="D740" s="144" t="s">
        <v>167</v>
      </c>
      <c r="E740" s="145" t="s">
        <v>1</v>
      </c>
      <c r="F740" s="146" t="s">
        <v>1351</v>
      </c>
      <c r="H740" s="147">
        <v>1</v>
      </c>
      <c r="I740" s="148"/>
      <c r="L740" s="143"/>
      <c r="M740" s="149"/>
      <c r="T740" s="150"/>
      <c r="AT740" s="145" t="s">
        <v>167</v>
      </c>
      <c r="AU740" s="145" t="s">
        <v>90</v>
      </c>
      <c r="AV740" s="12" t="s">
        <v>90</v>
      </c>
      <c r="AW740" s="12" t="s">
        <v>34</v>
      </c>
      <c r="AX740" s="12" t="s">
        <v>80</v>
      </c>
      <c r="AY740" s="145" t="s">
        <v>158</v>
      </c>
    </row>
    <row r="741" spans="2:65" s="13" customFormat="1">
      <c r="B741" s="151"/>
      <c r="D741" s="144" t="s">
        <v>167</v>
      </c>
      <c r="E741" s="152" t="s">
        <v>1</v>
      </c>
      <c r="F741" s="153" t="s">
        <v>171</v>
      </c>
      <c r="H741" s="154">
        <v>3.2</v>
      </c>
      <c r="I741" s="155"/>
      <c r="L741" s="151"/>
      <c r="M741" s="156"/>
      <c r="T741" s="157"/>
      <c r="AT741" s="152" t="s">
        <v>167</v>
      </c>
      <c r="AU741" s="152" t="s">
        <v>90</v>
      </c>
      <c r="AV741" s="13" t="s">
        <v>165</v>
      </c>
      <c r="AW741" s="13" t="s">
        <v>34</v>
      </c>
      <c r="AX741" s="13" t="s">
        <v>88</v>
      </c>
      <c r="AY741" s="152" t="s">
        <v>158</v>
      </c>
    </row>
    <row r="742" spans="2:65" s="1" customFormat="1" ht="37.9" customHeight="1">
      <c r="B742" s="30"/>
      <c r="C742" s="130" t="s">
        <v>1352</v>
      </c>
      <c r="D742" s="130" t="s">
        <v>160</v>
      </c>
      <c r="E742" s="131" t="s">
        <v>1353</v>
      </c>
      <c r="F742" s="132" t="s">
        <v>1354</v>
      </c>
      <c r="G742" s="133" t="s">
        <v>806</v>
      </c>
      <c r="H742" s="134">
        <v>53.917000000000002</v>
      </c>
      <c r="I742" s="135"/>
      <c r="J742" s="136">
        <f>ROUND(I742*H742,2)</f>
        <v>0</v>
      </c>
      <c r="K742" s="132" t="s">
        <v>1</v>
      </c>
      <c r="L742" s="30"/>
      <c r="M742" s="137" t="s">
        <v>1</v>
      </c>
      <c r="N742" s="138" t="s">
        <v>45</v>
      </c>
      <c r="P742" s="139">
        <f>O742*H742</f>
        <v>0</v>
      </c>
      <c r="Q742" s="139">
        <v>6.0000000000000002E-5</v>
      </c>
      <c r="R742" s="139">
        <f>Q742*H742</f>
        <v>3.2350200000000003E-3</v>
      </c>
      <c r="S742" s="139">
        <v>0</v>
      </c>
      <c r="T742" s="140">
        <f>S742*H742</f>
        <v>0</v>
      </c>
      <c r="AR742" s="141" t="s">
        <v>247</v>
      </c>
      <c r="AT742" s="141" t="s">
        <v>160</v>
      </c>
      <c r="AU742" s="141" t="s">
        <v>90</v>
      </c>
      <c r="AY742" s="15" t="s">
        <v>158</v>
      </c>
      <c r="BE742" s="142">
        <f>IF(N742="základní",J742,0)</f>
        <v>0</v>
      </c>
      <c r="BF742" s="142">
        <f>IF(N742="snížená",J742,0)</f>
        <v>0</v>
      </c>
      <c r="BG742" s="142">
        <f>IF(N742="zákl. přenesená",J742,0)</f>
        <v>0</v>
      </c>
      <c r="BH742" s="142">
        <f>IF(N742="sníž. přenesená",J742,0)</f>
        <v>0</v>
      </c>
      <c r="BI742" s="142">
        <f>IF(N742="nulová",J742,0)</f>
        <v>0</v>
      </c>
      <c r="BJ742" s="15" t="s">
        <v>88</v>
      </c>
      <c r="BK742" s="142">
        <f>ROUND(I742*H742,2)</f>
        <v>0</v>
      </c>
      <c r="BL742" s="15" t="s">
        <v>247</v>
      </c>
      <c r="BM742" s="141" t="s">
        <v>1355</v>
      </c>
    </row>
    <row r="743" spans="2:65" s="12" customFormat="1">
      <c r="B743" s="143"/>
      <c r="D743" s="144" t="s">
        <v>167</v>
      </c>
      <c r="E743" s="145" t="s">
        <v>1</v>
      </c>
      <c r="F743" s="146" t="s">
        <v>1356</v>
      </c>
      <c r="H743" s="147">
        <v>11.685</v>
      </c>
      <c r="I743" s="148"/>
      <c r="L743" s="143"/>
      <c r="M743" s="149"/>
      <c r="T743" s="150"/>
      <c r="AT743" s="145" t="s">
        <v>167</v>
      </c>
      <c r="AU743" s="145" t="s">
        <v>90</v>
      </c>
      <c r="AV743" s="12" t="s">
        <v>90</v>
      </c>
      <c r="AW743" s="12" t="s">
        <v>34</v>
      </c>
      <c r="AX743" s="12" t="s">
        <v>80</v>
      </c>
      <c r="AY743" s="145" t="s">
        <v>158</v>
      </c>
    </row>
    <row r="744" spans="2:65" s="12" customFormat="1">
      <c r="B744" s="143"/>
      <c r="D744" s="144" t="s">
        <v>167</v>
      </c>
      <c r="E744" s="145" t="s">
        <v>1</v>
      </c>
      <c r="F744" s="146" t="s">
        <v>1357</v>
      </c>
      <c r="H744" s="147">
        <v>4</v>
      </c>
      <c r="I744" s="148"/>
      <c r="L744" s="143"/>
      <c r="M744" s="149"/>
      <c r="T744" s="150"/>
      <c r="AT744" s="145" t="s">
        <v>167</v>
      </c>
      <c r="AU744" s="145" t="s">
        <v>90</v>
      </c>
      <c r="AV744" s="12" t="s">
        <v>90</v>
      </c>
      <c r="AW744" s="12" t="s">
        <v>34</v>
      </c>
      <c r="AX744" s="12" t="s">
        <v>80</v>
      </c>
      <c r="AY744" s="145" t="s">
        <v>158</v>
      </c>
    </row>
    <row r="745" spans="2:65" s="12" customFormat="1">
      <c r="B745" s="143"/>
      <c r="D745" s="144" t="s">
        <v>167</v>
      </c>
      <c r="E745" s="145" t="s">
        <v>1</v>
      </c>
      <c r="F745" s="146" t="s">
        <v>1358</v>
      </c>
      <c r="H745" s="147">
        <v>32.231999999999999</v>
      </c>
      <c r="I745" s="148"/>
      <c r="L745" s="143"/>
      <c r="M745" s="149"/>
      <c r="T745" s="150"/>
      <c r="AT745" s="145" t="s">
        <v>167</v>
      </c>
      <c r="AU745" s="145" t="s">
        <v>90</v>
      </c>
      <c r="AV745" s="12" t="s">
        <v>90</v>
      </c>
      <c r="AW745" s="12" t="s">
        <v>34</v>
      </c>
      <c r="AX745" s="12" t="s">
        <v>80</v>
      </c>
      <c r="AY745" s="145" t="s">
        <v>158</v>
      </c>
    </row>
    <row r="746" spans="2:65" s="12" customFormat="1">
      <c r="B746" s="143"/>
      <c r="D746" s="144" t="s">
        <v>167</v>
      </c>
      <c r="E746" s="145" t="s">
        <v>1</v>
      </c>
      <c r="F746" s="146" t="s">
        <v>1359</v>
      </c>
      <c r="H746" s="147">
        <v>6</v>
      </c>
      <c r="I746" s="148"/>
      <c r="L746" s="143"/>
      <c r="M746" s="149"/>
      <c r="T746" s="150"/>
      <c r="AT746" s="145" t="s">
        <v>167</v>
      </c>
      <c r="AU746" s="145" t="s">
        <v>90</v>
      </c>
      <c r="AV746" s="12" t="s">
        <v>90</v>
      </c>
      <c r="AW746" s="12" t="s">
        <v>34</v>
      </c>
      <c r="AX746" s="12" t="s">
        <v>80</v>
      </c>
      <c r="AY746" s="145" t="s">
        <v>158</v>
      </c>
    </row>
    <row r="747" spans="2:65" s="13" customFormat="1">
      <c r="B747" s="151"/>
      <c r="D747" s="144" t="s">
        <v>167</v>
      </c>
      <c r="E747" s="152" t="s">
        <v>1</v>
      </c>
      <c r="F747" s="153" t="s">
        <v>171</v>
      </c>
      <c r="H747" s="154">
        <v>53.917000000000002</v>
      </c>
      <c r="I747" s="155"/>
      <c r="L747" s="151"/>
      <c r="M747" s="156"/>
      <c r="T747" s="157"/>
      <c r="AT747" s="152" t="s">
        <v>167</v>
      </c>
      <c r="AU747" s="152" t="s">
        <v>90</v>
      </c>
      <c r="AV747" s="13" t="s">
        <v>165</v>
      </c>
      <c r="AW747" s="13" t="s">
        <v>34</v>
      </c>
      <c r="AX747" s="13" t="s">
        <v>88</v>
      </c>
      <c r="AY747" s="152" t="s">
        <v>158</v>
      </c>
    </row>
    <row r="748" spans="2:65" s="1" customFormat="1" ht="21.75" customHeight="1">
      <c r="B748" s="30"/>
      <c r="C748" s="158" t="s">
        <v>1360</v>
      </c>
      <c r="D748" s="158" t="s">
        <v>328</v>
      </c>
      <c r="E748" s="159" t="s">
        <v>1361</v>
      </c>
      <c r="F748" s="160" t="s">
        <v>1362</v>
      </c>
      <c r="G748" s="161" t="s">
        <v>239</v>
      </c>
      <c r="H748" s="162">
        <v>1.9E-2</v>
      </c>
      <c r="I748" s="163"/>
      <c r="J748" s="164">
        <f>ROUND(I748*H748,2)</f>
        <v>0</v>
      </c>
      <c r="K748" s="160" t="s">
        <v>164</v>
      </c>
      <c r="L748" s="165"/>
      <c r="M748" s="166" t="s">
        <v>1</v>
      </c>
      <c r="N748" s="167" t="s">
        <v>45</v>
      </c>
      <c r="P748" s="139">
        <f>O748*H748</f>
        <v>0</v>
      </c>
      <c r="Q748" s="139">
        <v>1</v>
      </c>
      <c r="R748" s="139">
        <f>Q748*H748</f>
        <v>1.9E-2</v>
      </c>
      <c r="S748" s="139">
        <v>0</v>
      </c>
      <c r="T748" s="140">
        <f>S748*H748</f>
        <v>0</v>
      </c>
      <c r="AR748" s="141" t="s">
        <v>327</v>
      </c>
      <c r="AT748" s="141" t="s">
        <v>328</v>
      </c>
      <c r="AU748" s="141" t="s">
        <v>90</v>
      </c>
      <c r="AY748" s="15" t="s">
        <v>158</v>
      </c>
      <c r="BE748" s="142">
        <f>IF(N748="základní",J748,0)</f>
        <v>0</v>
      </c>
      <c r="BF748" s="142">
        <f>IF(N748="snížená",J748,0)</f>
        <v>0</v>
      </c>
      <c r="BG748" s="142">
        <f>IF(N748="zákl. přenesená",J748,0)</f>
        <v>0</v>
      </c>
      <c r="BH748" s="142">
        <f>IF(N748="sníž. přenesená",J748,0)</f>
        <v>0</v>
      </c>
      <c r="BI748" s="142">
        <f>IF(N748="nulová",J748,0)</f>
        <v>0</v>
      </c>
      <c r="BJ748" s="15" t="s">
        <v>88</v>
      </c>
      <c r="BK748" s="142">
        <f>ROUND(I748*H748,2)</f>
        <v>0</v>
      </c>
      <c r="BL748" s="15" t="s">
        <v>247</v>
      </c>
      <c r="BM748" s="141" t="s">
        <v>1363</v>
      </c>
    </row>
    <row r="749" spans="2:65" s="12" customFormat="1">
      <c r="B749" s="143"/>
      <c r="D749" s="144" t="s">
        <v>167</v>
      </c>
      <c r="E749" s="145" t="s">
        <v>1</v>
      </c>
      <c r="F749" s="146" t="s">
        <v>1364</v>
      </c>
      <c r="H749" s="147">
        <v>1.2E-2</v>
      </c>
      <c r="I749" s="148"/>
      <c r="L749" s="143"/>
      <c r="M749" s="149"/>
      <c r="T749" s="150"/>
      <c r="AT749" s="145" t="s">
        <v>167</v>
      </c>
      <c r="AU749" s="145" t="s">
        <v>90</v>
      </c>
      <c r="AV749" s="12" t="s">
        <v>90</v>
      </c>
      <c r="AW749" s="12" t="s">
        <v>34</v>
      </c>
      <c r="AX749" s="12" t="s">
        <v>80</v>
      </c>
      <c r="AY749" s="145" t="s">
        <v>158</v>
      </c>
    </row>
    <row r="750" spans="2:65" s="12" customFormat="1">
      <c r="B750" s="143"/>
      <c r="D750" s="144" t="s">
        <v>167</v>
      </c>
      <c r="E750" s="145" t="s">
        <v>1</v>
      </c>
      <c r="F750" s="146" t="s">
        <v>1365</v>
      </c>
      <c r="H750" s="147">
        <v>4.0000000000000001E-3</v>
      </c>
      <c r="I750" s="148"/>
      <c r="L750" s="143"/>
      <c r="M750" s="149"/>
      <c r="T750" s="150"/>
      <c r="AT750" s="145" t="s">
        <v>167</v>
      </c>
      <c r="AU750" s="145" t="s">
        <v>90</v>
      </c>
      <c r="AV750" s="12" t="s">
        <v>90</v>
      </c>
      <c r="AW750" s="12" t="s">
        <v>34</v>
      </c>
      <c r="AX750" s="12" t="s">
        <v>80</v>
      </c>
      <c r="AY750" s="145" t="s">
        <v>158</v>
      </c>
    </row>
    <row r="751" spans="2:65" s="13" customFormat="1">
      <c r="B751" s="151"/>
      <c r="D751" s="144" t="s">
        <v>167</v>
      </c>
      <c r="E751" s="152" t="s">
        <v>1</v>
      </c>
      <c r="F751" s="153" t="s">
        <v>171</v>
      </c>
      <c r="H751" s="154">
        <v>1.6E-2</v>
      </c>
      <c r="I751" s="155"/>
      <c r="L751" s="151"/>
      <c r="M751" s="156"/>
      <c r="T751" s="157"/>
      <c r="AT751" s="152" t="s">
        <v>167</v>
      </c>
      <c r="AU751" s="152" t="s">
        <v>90</v>
      </c>
      <c r="AV751" s="13" t="s">
        <v>165</v>
      </c>
      <c r="AW751" s="13" t="s">
        <v>34</v>
      </c>
      <c r="AX751" s="13" t="s">
        <v>88</v>
      </c>
      <c r="AY751" s="152" t="s">
        <v>158</v>
      </c>
    </row>
    <row r="752" spans="2:65" s="12" customFormat="1">
      <c r="B752" s="143"/>
      <c r="D752" s="144" t="s">
        <v>167</v>
      </c>
      <c r="F752" s="146" t="s">
        <v>1366</v>
      </c>
      <c r="H752" s="147">
        <v>1.9E-2</v>
      </c>
      <c r="I752" s="148"/>
      <c r="L752" s="143"/>
      <c r="M752" s="149"/>
      <c r="T752" s="150"/>
      <c r="AT752" s="145" t="s">
        <v>167</v>
      </c>
      <c r="AU752" s="145" t="s">
        <v>90</v>
      </c>
      <c r="AV752" s="12" t="s">
        <v>90</v>
      </c>
      <c r="AW752" s="12" t="s">
        <v>4</v>
      </c>
      <c r="AX752" s="12" t="s">
        <v>88</v>
      </c>
      <c r="AY752" s="145" t="s">
        <v>158</v>
      </c>
    </row>
    <row r="753" spans="2:65" s="1" customFormat="1" ht="21.75" customHeight="1">
      <c r="B753" s="30"/>
      <c r="C753" s="158" t="s">
        <v>1367</v>
      </c>
      <c r="D753" s="158" t="s">
        <v>328</v>
      </c>
      <c r="E753" s="159" t="s">
        <v>1368</v>
      </c>
      <c r="F753" s="160" t="s">
        <v>1369</v>
      </c>
      <c r="G753" s="161" t="s">
        <v>239</v>
      </c>
      <c r="H753" s="162">
        <v>3.2000000000000001E-2</v>
      </c>
      <c r="I753" s="163"/>
      <c r="J753" s="164">
        <f>ROUND(I753*H753,2)</f>
        <v>0</v>
      </c>
      <c r="K753" s="160" t="s">
        <v>164</v>
      </c>
      <c r="L753" s="165"/>
      <c r="M753" s="166" t="s">
        <v>1</v>
      </c>
      <c r="N753" s="167" t="s">
        <v>45</v>
      </c>
      <c r="P753" s="139">
        <f>O753*H753</f>
        <v>0</v>
      </c>
      <c r="Q753" s="139">
        <v>1</v>
      </c>
      <c r="R753" s="139">
        <f>Q753*H753</f>
        <v>3.2000000000000001E-2</v>
      </c>
      <c r="S753" s="139">
        <v>0</v>
      </c>
      <c r="T753" s="140">
        <f>S753*H753</f>
        <v>0</v>
      </c>
      <c r="AR753" s="141" t="s">
        <v>327</v>
      </c>
      <c r="AT753" s="141" t="s">
        <v>328</v>
      </c>
      <c r="AU753" s="141" t="s">
        <v>90</v>
      </c>
      <c r="AY753" s="15" t="s">
        <v>158</v>
      </c>
      <c r="BE753" s="142">
        <f>IF(N753="základní",J753,0)</f>
        <v>0</v>
      </c>
      <c r="BF753" s="142">
        <f>IF(N753="snížená",J753,0)</f>
        <v>0</v>
      </c>
      <c r="BG753" s="142">
        <f>IF(N753="zákl. přenesená",J753,0)</f>
        <v>0</v>
      </c>
      <c r="BH753" s="142">
        <f>IF(N753="sníž. přenesená",J753,0)</f>
        <v>0</v>
      </c>
      <c r="BI753" s="142">
        <f>IF(N753="nulová",J753,0)</f>
        <v>0</v>
      </c>
      <c r="BJ753" s="15" t="s">
        <v>88</v>
      </c>
      <c r="BK753" s="142">
        <f>ROUND(I753*H753,2)</f>
        <v>0</v>
      </c>
      <c r="BL753" s="15" t="s">
        <v>247</v>
      </c>
      <c r="BM753" s="141" t="s">
        <v>1370</v>
      </c>
    </row>
    <row r="754" spans="2:65" s="12" customFormat="1">
      <c r="B754" s="143"/>
      <c r="D754" s="144" t="s">
        <v>167</v>
      </c>
      <c r="E754" s="145" t="s">
        <v>1</v>
      </c>
      <c r="F754" s="146" t="s">
        <v>1371</v>
      </c>
      <c r="H754" s="147">
        <v>3.2000000000000001E-2</v>
      </c>
      <c r="I754" s="148"/>
      <c r="L754" s="143"/>
      <c r="M754" s="149"/>
      <c r="T754" s="150"/>
      <c r="AT754" s="145" t="s">
        <v>167</v>
      </c>
      <c r="AU754" s="145" t="s">
        <v>90</v>
      </c>
      <c r="AV754" s="12" t="s">
        <v>90</v>
      </c>
      <c r="AW754" s="12" t="s">
        <v>34</v>
      </c>
      <c r="AX754" s="12" t="s">
        <v>80</v>
      </c>
      <c r="AY754" s="145" t="s">
        <v>158</v>
      </c>
    </row>
    <row r="755" spans="2:65" s="13" customFormat="1">
      <c r="B755" s="151"/>
      <c r="D755" s="144" t="s">
        <v>167</v>
      </c>
      <c r="E755" s="152" t="s">
        <v>1</v>
      </c>
      <c r="F755" s="153" t="s">
        <v>171</v>
      </c>
      <c r="H755" s="154">
        <v>3.2000000000000001E-2</v>
      </c>
      <c r="I755" s="155"/>
      <c r="L755" s="151"/>
      <c r="M755" s="156"/>
      <c r="T755" s="157"/>
      <c r="AT755" s="152" t="s">
        <v>167</v>
      </c>
      <c r="AU755" s="152" t="s">
        <v>90</v>
      </c>
      <c r="AV755" s="13" t="s">
        <v>165</v>
      </c>
      <c r="AW755" s="13" t="s">
        <v>34</v>
      </c>
      <c r="AX755" s="13" t="s">
        <v>88</v>
      </c>
      <c r="AY755" s="152" t="s">
        <v>158</v>
      </c>
    </row>
    <row r="756" spans="2:65" s="1" customFormat="1" ht="21.75" customHeight="1">
      <c r="B756" s="30"/>
      <c r="C756" s="158" t="s">
        <v>1372</v>
      </c>
      <c r="D756" s="158" t="s">
        <v>328</v>
      </c>
      <c r="E756" s="159" t="s">
        <v>1373</v>
      </c>
      <c r="F756" s="160" t="s">
        <v>1374</v>
      </c>
      <c r="G756" s="161" t="s">
        <v>239</v>
      </c>
      <c r="H756" s="162">
        <v>0.01</v>
      </c>
      <c r="I756" s="163"/>
      <c r="J756" s="164">
        <f>ROUND(I756*H756,2)</f>
        <v>0</v>
      </c>
      <c r="K756" s="160" t="s">
        <v>164</v>
      </c>
      <c r="L756" s="165"/>
      <c r="M756" s="166" t="s">
        <v>1</v>
      </c>
      <c r="N756" s="167" t="s">
        <v>45</v>
      </c>
      <c r="P756" s="139">
        <f>O756*H756</f>
        <v>0</v>
      </c>
      <c r="Q756" s="139">
        <v>1</v>
      </c>
      <c r="R756" s="139">
        <f>Q756*H756</f>
        <v>0.01</v>
      </c>
      <c r="S756" s="139">
        <v>0</v>
      </c>
      <c r="T756" s="140">
        <f>S756*H756</f>
        <v>0</v>
      </c>
      <c r="AR756" s="141" t="s">
        <v>327</v>
      </c>
      <c r="AT756" s="141" t="s">
        <v>328</v>
      </c>
      <c r="AU756" s="141" t="s">
        <v>90</v>
      </c>
      <c r="AY756" s="15" t="s">
        <v>158</v>
      </c>
      <c r="BE756" s="142">
        <f>IF(N756="základní",J756,0)</f>
        <v>0</v>
      </c>
      <c r="BF756" s="142">
        <f>IF(N756="snížená",J756,0)</f>
        <v>0</v>
      </c>
      <c r="BG756" s="142">
        <f>IF(N756="zákl. přenesená",J756,0)</f>
        <v>0</v>
      </c>
      <c r="BH756" s="142">
        <f>IF(N756="sníž. přenesená",J756,0)</f>
        <v>0</v>
      </c>
      <c r="BI756" s="142">
        <f>IF(N756="nulová",J756,0)</f>
        <v>0</v>
      </c>
      <c r="BJ756" s="15" t="s">
        <v>88</v>
      </c>
      <c r="BK756" s="142">
        <f>ROUND(I756*H756,2)</f>
        <v>0</v>
      </c>
      <c r="BL756" s="15" t="s">
        <v>247</v>
      </c>
      <c r="BM756" s="141" t="s">
        <v>1375</v>
      </c>
    </row>
    <row r="757" spans="2:65" s="12" customFormat="1">
      <c r="B757" s="143"/>
      <c r="D757" s="144" t="s">
        <v>167</v>
      </c>
      <c r="E757" s="145" t="s">
        <v>1</v>
      </c>
      <c r="F757" s="146" t="s">
        <v>1376</v>
      </c>
      <c r="H757" s="147">
        <v>4.0000000000000001E-3</v>
      </c>
      <c r="I757" s="148"/>
      <c r="L757" s="143"/>
      <c r="M757" s="149"/>
      <c r="T757" s="150"/>
      <c r="AT757" s="145" t="s">
        <v>167</v>
      </c>
      <c r="AU757" s="145" t="s">
        <v>90</v>
      </c>
      <c r="AV757" s="12" t="s">
        <v>90</v>
      </c>
      <c r="AW757" s="12" t="s">
        <v>34</v>
      </c>
      <c r="AX757" s="12" t="s">
        <v>80</v>
      </c>
      <c r="AY757" s="145" t="s">
        <v>158</v>
      </c>
    </row>
    <row r="758" spans="2:65" s="12" customFormat="1">
      <c r="B758" s="143"/>
      <c r="D758" s="144" t="s">
        <v>167</v>
      </c>
      <c r="E758" s="145" t="s">
        <v>1</v>
      </c>
      <c r="F758" s="146" t="s">
        <v>1377</v>
      </c>
      <c r="H758" s="147">
        <v>6.0000000000000001E-3</v>
      </c>
      <c r="I758" s="148"/>
      <c r="L758" s="143"/>
      <c r="M758" s="149"/>
      <c r="T758" s="150"/>
      <c r="AT758" s="145" t="s">
        <v>167</v>
      </c>
      <c r="AU758" s="145" t="s">
        <v>90</v>
      </c>
      <c r="AV758" s="12" t="s">
        <v>90</v>
      </c>
      <c r="AW758" s="12" t="s">
        <v>34</v>
      </c>
      <c r="AX758" s="12" t="s">
        <v>80</v>
      </c>
      <c r="AY758" s="145" t="s">
        <v>158</v>
      </c>
    </row>
    <row r="759" spans="2:65" s="13" customFormat="1">
      <c r="B759" s="151"/>
      <c r="D759" s="144" t="s">
        <v>167</v>
      </c>
      <c r="E759" s="152" t="s">
        <v>1</v>
      </c>
      <c r="F759" s="153" t="s">
        <v>171</v>
      </c>
      <c r="H759" s="154">
        <v>0.01</v>
      </c>
      <c r="I759" s="155"/>
      <c r="L759" s="151"/>
      <c r="M759" s="156"/>
      <c r="T759" s="157"/>
      <c r="AT759" s="152" t="s">
        <v>167</v>
      </c>
      <c r="AU759" s="152" t="s">
        <v>90</v>
      </c>
      <c r="AV759" s="13" t="s">
        <v>165</v>
      </c>
      <c r="AW759" s="13" t="s">
        <v>34</v>
      </c>
      <c r="AX759" s="13" t="s">
        <v>88</v>
      </c>
      <c r="AY759" s="152" t="s">
        <v>158</v>
      </c>
    </row>
    <row r="760" spans="2:65" s="1" customFormat="1" ht="24.2" customHeight="1">
      <c r="B760" s="30"/>
      <c r="C760" s="130" t="s">
        <v>1378</v>
      </c>
      <c r="D760" s="130" t="s">
        <v>160</v>
      </c>
      <c r="E760" s="131" t="s">
        <v>1379</v>
      </c>
      <c r="F760" s="132" t="s">
        <v>1380</v>
      </c>
      <c r="G760" s="133" t="s">
        <v>806</v>
      </c>
      <c r="H760" s="134">
        <v>1386.82</v>
      </c>
      <c r="I760" s="135"/>
      <c r="J760" s="136">
        <f>ROUND(I760*H760,2)</f>
        <v>0</v>
      </c>
      <c r="K760" s="132" t="s">
        <v>164</v>
      </c>
      <c r="L760" s="30"/>
      <c r="M760" s="137" t="s">
        <v>1</v>
      </c>
      <c r="N760" s="138" t="s">
        <v>45</v>
      </c>
      <c r="P760" s="139">
        <f>O760*H760</f>
        <v>0</v>
      </c>
      <c r="Q760" s="139">
        <v>5.0000000000000002E-5</v>
      </c>
      <c r="R760" s="139">
        <f>Q760*H760</f>
        <v>6.9341E-2</v>
      </c>
      <c r="S760" s="139">
        <v>0</v>
      </c>
      <c r="T760" s="140">
        <f>S760*H760</f>
        <v>0</v>
      </c>
      <c r="AR760" s="141" t="s">
        <v>247</v>
      </c>
      <c r="AT760" s="141" t="s">
        <v>160</v>
      </c>
      <c r="AU760" s="141" t="s">
        <v>90</v>
      </c>
      <c r="AY760" s="15" t="s">
        <v>158</v>
      </c>
      <c r="BE760" s="142">
        <f>IF(N760="základní",J760,0)</f>
        <v>0</v>
      </c>
      <c r="BF760" s="142">
        <f>IF(N760="snížená",J760,0)</f>
        <v>0</v>
      </c>
      <c r="BG760" s="142">
        <f>IF(N760="zákl. přenesená",J760,0)</f>
        <v>0</v>
      </c>
      <c r="BH760" s="142">
        <f>IF(N760="sníž. přenesená",J760,0)</f>
        <v>0</v>
      </c>
      <c r="BI760" s="142">
        <f>IF(N760="nulová",J760,0)</f>
        <v>0</v>
      </c>
      <c r="BJ760" s="15" t="s">
        <v>88</v>
      </c>
      <c r="BK760" s="142">
        <f>ROUND(I760*H760,2)</f>
        <v>0</v>
      </c>
      <c r="BL760" s="15" t="s">
        <v>247</v>
      </c>
      <c r="BM760" s="141" t="s">
        <v>1381</v>
      </c>
    </row>
    <row r="761" spans="2:65" s="12" customFormat="1">
      <c r="B761" s="143"/>
      <c r="D761" s="144" t="s">
        <v>167</v>
      </c>
      <c r="E761" s="145" t="s">
        <v>1</v>
      </c>
      <c r="F761" s="146" t="s">
        <v>1382</v>
      </c>
      <c r="H761" s="147">
        <v>237.1</v>
      </c>
      <c r="I761" s="148"/>
      <c r="L761" s="143"/>
      <c r="M761" s="149"/>
      <c r="T761" s="150"/>
      <c r="AT761" s="145" t="s">
        <v>167</v>
      </c>
      <c r="AU761" s="145" t="s">
        <v>90</v>
      </c>
      <c r="AV761" s="12" t="s">
        <v>90</v>
      </c>
      <c r="AW761" s="12" t="s">
        <v>34</v>
      </c>
      <c r="AX761" s="12" t="s">
        <v>80</v>
      </c>
      <c r="AY761" s="145" t="s">
        <v>158</v>
      </c>
    </row>
    <row r="762" spans="2:65" s="12" customFormat="1">
      <c r="B762" s="143"/>
      <c r="D762" s="144" t="s">
        <v>167</v>
      </c>
      <c r="E762" s="145" t="s">
        <v>1</v>
      </c>
      <c r="F762" s="146" t="s">
        <v>1383</v>
      </c>
      <c r="H762" s="147">
        <v>304.38</v>
      </c>
      <c r="I762" s="148"/>
      <c r="L762" s="143"/>
      <c r="M762" s="149"/>
      <c r="T762" s="150"/>
      <c r="AT762" s="145" t="s">
        <v>167</v>
      </c>
      <c r="AU762" s="145" t="s">
        <v>90</v>
      </c>
      <c r="AV762" s="12" t="s">
        <v>90</v>
      </c>
      <c r="AW762" s="12" t="s">
        <v>34</v>
      </c>
      <c r="AX762" s="12" t="s">
        <v>80</v>
      </c>
      <c r="AY762" s="145" t="s">
        <v>158</v>
      </c>
    </row>
    <row r="763" spans="2:65" s="12" customFormat="1">
      <c r="B763" s="143"/>
      <c r="D763" s="144" t="s">
        <v>167</v>
      </c>
      <c r="E763" s="145" t="s">
        <v>1</v>
      </c>
      <c r="F763" s="146" t="s">
        <v>1384</v>
      </c>
      <c r="H763" s="147">
        <v>45</v>
      </c>
      <c r="I763" s="148"/>
      <c r="L763" s="143"/>
      <c r="M763" s="149"/>
      <c r="T763" s="150"/>
      <c r="AT763" s="145" t="s">
        <v>167</v>
      </c>
      <c r="AU763" s="145" t="s">
        <v>90</v>
      </c>
      <c r="AV763" s="12" t="s">
        <v>90</v>
      </c>
      <c r="AW763" s="12" t="s">
        <v>34</v>
      </c>
      <c r="AX763" s="12" t="s">
        <v>80</v>
      </c>
      <c r="AY763" s="145" t="s">
        <v>158</v>
      </c>
    </row>
    <row r="764" spans="2:65" s="12" customFormat="1">
      <c r="B764" s="143"/>
      <c r="D764" s="144" t="s">
        <v>167</v>
      </c>
      <c r="E764" s="145" t="s">
        <v>1</v>
      </c>
      <c r="F764" s="146" t="s">
        <v>1385</v>
      </c>
      <c r="H764" s="147">
        <v>267</v>
      </c>
      <c r="I764" s="148"/>
      <c r="L764" s="143"/>
      <c r="M764" s="149"/>
      <c r="T764" s="150"/>
      <c r="AT764" s="145" t="s">
        <v>167</v>
      </c>
      <c r="AU764" s="145" t="s">
        <v>90</v>
      </c>
      <c r="AV764" s="12" t="s">
        <v>90</v>
      </c>
      <c r="AW764" s="12" t="s">
        <v>34</v>
      </c>
      <c r="AX764" s="12" t="s">
        <v>80</v>
      </c>
      <c r="AY764" s="145" t="s">
        <v>158</v>
      </c>
    </row>
    <row r="765" spans="2:65" s="12" customFormat="1">
      <c r="B765" s="143"/>
      <c r="D765" s="144" t="s">
        <v>167</v>
      </c>
      <c r="E765" s="145" t="s">
        <v>1</v>
      </c>
      <c r="F765" s="146" t="s">
        <v>1386</v>
      </c>
      <c r="H765" s="147">
        <v>486.64</v>
      </c>
      <c r="I765" s="148"/>
      <c r="L765" s="143"/>
      <c r="M765" s="149"/>
      <c r="T765" s="150"/>
      <c r="AT765" s="145" t="s">
        <v>167</v>
      </c>
      <c r="AU765" s="145" t="s">
        <v>90</v>
      </c>
      <c r="AV765" s="12" t="s">
        <v>90</v>
      </c>
      <c r="AW765" s="12" t="s">
        <v>34</v>
      </c>
      <c r="AX765" s="12" t="s">
        <v>80</v>
      </c>
      <c r="AY765" s="145" t="s">
        <v>158</v>
      </c>
    </row>
    <row r="766" spans="2:65" s="12" customFormat="1">
      <c r="B766" s="143"/>
      <c r="D766" s="144" t="s">
        <v>167</v>
      </c>
      <c r="E766" s="145" t="s">
        <v>1</v>
      </c>
      <c r="F766" s="146" t="s">
        <v>1387</v>
      </c>
      <c r="H766" s="147">
        <v>46.7</v>
      </c>
      <c r="I766" s="148"/>
      <c r="L766" s="143"/>
      <c r="M766" s="149"/>
      <c r="T766" s="150"/>
      <c r="AT766" s="145" t="s">
        <v>167</v>
      </c>
      <c r="AU766" s="145" t="s">
        <v>90</v>
      </c>
      <c r="AV766" s="12" t="s">
        <v>90</v>
      </c>
      <c r="AW766" s="12" t="s">
        <v>34</v>
      </c>
      <c r="AX766" s="12" t="s">
        <v>80</v>
      </c>
      <c r="AY766" s="145" t="s">
        <v>158</v>
      </c>
    </row>
    <row r="767" spans="2:65" s="13" customFormat="1">
      <c r="B767" s="151"/>
      <c r="D767" s="144" t="s">
        <v>167</v>
      </c>
      <c r="E767" s="152" t="s">
        <v>1</v>
      </c>
      <c r="F767" s="153" t="s">
        <v>171</v>
      </c>
      <c r="H767" s="154">
        <v>1386.82</v>
      </c>
      <c r="I767" s="155"/>
      <c r="L767" s="151"/>
      <c r="M767" s="156"/>
      <c r="T767" s="157"/>
      <c r="AT767" s="152" t="s">
        <v>167</v>
      </c>
      <c r="AU767" s="152" t="s">
        <v>90</v>
      </c>
      <c r="AV767" s="13" t="s">
        <v>165</v>
      </c>
      <c r="AW767" s="13" t="s">
        <v>34</v>
      </c>
      <c r="AX767" s="13" t="s">
        <v>88</v>
      </c>
      <c r="AY767" s="152" t="s">
        <v>158</v>
      </c>
    </row>
    <row r="768" spans="2:65" s="1" customFormat="1" ht="21.75" customHeight="1">
      <c r="B768" s="30"/>
      <c r="C768" s="158" t="s">
        <v>1388</v>
      </c>
      <c r="D768" s="158" t="s">
        <v>328</v>
      </c>
      <c r="E768" s="159" t="s">
        <v>1389</v>
      </c>
      <c r="F768" s="160" t="s">
        <v>1390</v>
      </c>
      <c r="G768" s="161" t="s">
        <v>239</v>
      </c>
      <c r="H768" s="162">
        <v>0.88900000000000001</v>
      </c>
      <c r="I768" s="163"/>
      <c r="J768" s="164">
        <f>ROUND(I768*H768,2)</f>
        <v>0</v>
      </c>
      <c r="K768" s="160" t="s">
        <v>164</v>
      </c>
      <c r="L768" s="165"/>
      <c r="M768" s="166" t="s">
        <v>1</v>
      </c>
      <c r="N768" s="167" t="s">
        <v>45</v>
      </c>
      <c r="P768" s="139">
        <f>O768*H768</f>
        <v>0</v>
      </c>
      <c r="Q768" s="139">
        <v>1</v>
      </c>
      <c r="R768" s="139">
        <f>Q768*H768</f>
        <v>0.88900000000000001</v>
      </c>
      <c r="S768" s="139">
        <v>0</v>
      </c>
      <c r="T768" s="140">
        <f>S768*H768</f>
        <v>0</v>
      </c>
      <c r="AR768" s="141" t="s">
        <v>327</v>
      </c>
      <c r="AT768" s="141" t="s">
        <v>328</v>
      </c>
      <c r="AU768" s="141" t="s">
        <v>90</v>
      </c>
      <c r="AY768" s="15" t="s">
        <v>158</v>
      </c>
      <c r="BE768" s="142">
        <f>IF(N768="základní",J768,0)</f>
        <v>0</v>
      </c>
      <c r="BF768" s="142">
        <f>IF(N768="snížená",J768,0)</f>
        <v>0</v>
      </c>
      <c r="BG768" s="142">
        <f>IF(N768="zákl. přenesená",J768,0)</f>
        <v>0</v>
      </c>
      <c r="BH768" s="142">
        <f>IF(N768="sníž. přenesená",J768,0)</f>
        <v>0</v>
      </c>
      <c r="BI768" s="142">
        <f>IF(N768="nulová",J768,0)</f>
        <v>0</v>
      </c>
      <c r="BJ768" s="15" t="s">
        <v>88</v>
      </c>
      <c r="BK768" s="142">
        <f>ROUND(I768*H768,2)</f>
        <v>0</v>
      </c>
      <c r="BL768" s="15" t="s">
        <v>247</v>
      </c>
      <c r="BM768" s="141" t="s">
        <v>1391</v>
      </c>
    </row>
    <row r="769" spans="2:65" s="12" customFormat="1">
      <c r="B769" s="143"/>
      <c r="D769" s="144" t="s">
        <v>167</v>
      </c>
      <c r="E769" s="145" t="s">
        <v>1</v>
      </c>
      <c r="F769" s="146" t="s">
        <v>1392</v>
      </c>
      <c r="H769" s="147">
        <v>0.23699999999999999</v>
      </c>
      <c r="I769" s="148"/>
      <c r="L769" s="143"/>
      <c r="M769" s="149"/>
      <c r="T769" s="150"/>
      <c r="AT769" s="145" t="s">
        <v>167</v>
      </c>
      <c r="AU769" s="145" t="s">
        <v>90</v>
      </c>
      <c r="AV769" s="12" t="s">
        <v>90</v>
      </c>
      <c r="AW769" s="12" t="s">
        <v>34</v>
      </c>
      <c r="AX769" s="12" t="s">
        <v>80</v>
      </c>
      <c r="AY769" s="145" t="s">
        <v>158</v>
      </c>
    </row>
    <row r="770" spans="2:65" s="12" customFormat="1">
      <c r="B770" s="143"/>
      <c r="D770" s="144" t="s">
        <v>167</v>
      </c>
      <c r="E770" s="145" t="s">
        <v>1</v>
      </c>
      <c r="F770" s="146" t="s">
        <v>1393</v>
      </c>
      <c r="H770" s="147">
        <v>0.30399999999999999</v>
      </c>
      <c r="I770" s="148"/>
      <c r="L770" s="143"/>
      <c r="M770" s="149"/>
      <c r="T770" s="150"/>
      <c r="AT770" s="145" t="s">
        <v>167</v>
      </c>
      <c r="AU770" s="145" t="s">
        <v>90</v>
      </c>
      <c r="AV770" s="12" t="s">
        <v>90</v>
      </c>
      <c r="AW770" s="12" t="s">
        <v>34</v>
      </c>
      <c r="AX770" s="12" t="s">
        <v>80</v>
      </c>
      <c r="AY770" s="145" t="s">
        <v>158</v>
      </c>
    </row>
    <row r="771" spans="2:65" s="12" customFormat="1">
      <c r="B771" s="143"/>
      <c r="D771" s="144" t="s">
        <v>167</v>
      </c>
      <c r="E771" s="145" t="s">
        <v>1</v>
      </c>
      <c r="F771" s="146" t="s">
        <v>1394</v>
      </c>
      <c r="H771" s="147">
        <v>0.26700000000000002</v>
      </c>
      <c r="I771" s="148"/>
      <c r="L771" s="143"/>
      <c r="M771" s="149"/>
      <c r="T771" s="150"/>
      <c r="AT771" s="145" t="s">
        <v>167</v>
      </c>
      <c r="AU771" s="145" t="s">
        <v>90</v>
      </c>
      <c r="AV771" s="12" t="s">
        <v>90</v>
      </c>
      <c r="AW771" s="12" t="s">
        <v>34</v>
      </c>
      <c r="AX771" s="12" t="s">
        <v>80</v>
      </c>
      <c r="AY771" s="145" t="s">
        <v>158</v>
      </c>
    </row>
    <row r="772" spans="2:65" s="13" customFormat="1">
      <c r="B772" s="151"/>
      <c r="D772" s="144" t="s">
        <v>167</v>
      </c>
      <c r="E772" s="152" t="s">
        <v>1</v>
      </c>
      <c r="F772" s="153" t="s">
        <v>171</v>
      </c>
      <c r="H772" s="154">
        <v>0.80800000000000005</v>
      </c>
      <c r="I772" s="155"/>
      <c r="L772" s="151"/>
      <c r="M772" s="156"/>
      <c r="T772" s="157"/>
      <c r="AT772" s="152" t="s">
        <v>167</v>
      </c>
      <c r="AU772" s="152" t="s">
        <v>90</v>
      </c>
      <c r="AV772" s="13" t="s">
        <v>165</v>
      </c>
      <c r="AW772" s="13" t="s">
        <v>34</v>
      </c>
      <c r="AX772" s="13" t="s">
        <v>88</v>
      </c>
      <c r="AY772" s="152" t="s">
        <v>158</v>
      </c>
    </row>
    <row r="773" spans="2:65" s="12" customFormat="1">
      <c r="B773" s="143"/>
      <c r="D773" s="144" t="s">
        <v>167</v>
      </c>
      <c r="F773" s="146" t="s">
        <v>1395</v>
      </c>
      <c r="H773" s="147">
        <v>0.88900000000000001</v>
      </c>
      <c r="I773" s="148"/>
      <c r="L773" s="143"/>
      <c r="M773" s="149"/>
      <c r="T773" s="150"/>
      <c r="AT773" s="145" t="s">
        <v>167</v>
      </c>
      <c r="AU773" s="145" t="s">
        <v>90</v>
      </c>
      <c r="AV773" s="12" t="s">
        <v>90</v>
      </c>
      <c r="AW773" s="12" t="s">
        <v>4</v>
      </c>
      <c r="AX773" s="12" t="s">
        <v>88</v>
      </c>
      <c r="AY773" s="145" t="s">
        <v>158</v>
      </c>
    </row>
    <row r="774" spans="2:65" s="1" customFormat="1" ht="21.75" customHeight="1">
      <c r="B774" s="30"/>
      <c r="C774" s="158" t="s">
        <v>1396</v>
      </c>
      <c r="D774" s="158" t="s">
        <v>328</v>
      </c>
      <c r="E774" s="159" t="s">
        <v>1397</v>
      </c>
      <c r="F774" s="160" t="s">
        <v>1398</v>
      </c>
      <c r="G774" s="161" t="s">
        <v>239</v>
      </c>
      <c r="H774" s="162">
        <v>0.53600000000000003</v>
      </c>
      <c r="I774" s="163"/>
      <c r="J774" s="164">
        <f>ROUND(I774*H774,2)</f>
        <v>0</v>
      </c>
      <c r="K774" s="160" t="s">
        <v>164</v>
      </c>
      <c r="L774" s="165"/>
      <c r="M774" s="166" t="s">
        <v>1</v>
      </c>
      <c r="N774" s="167" t="s">
        <v>45</v>
      </c>
      <c r="P774" s="139">
        <f>O774*H774</f>
        <v>0</v>
      </c>
      <c r="Q774" s="139">
        <v>1</v>
      </c>
      <c r="R774" s="139">
        <f>Q774*H774</f>
        <v>0.53600000000000003</v>
      </c>
      <c r="S774" s="139">
        <v>0</v>
      </c>
      <c r="T774" s="140">
        <f>S774*H774</f>
        <v>0</v>
      </c>
      <c r="AR774" s="141" t="s">
        <v>327</v>
      </c>
      <c r="AT774" s="141" t="s">
        <v>328</v>
      </c>
      <c r="AU774" s="141" t="s">
        <v>90</v>
      </c>
      <c r="AY774" s="15" t="s">
        <v>158</v>
      </c>
      <c r="BE774" s="142">
        <f>IF(N774="základní",J774,0)</f>
        <v>0</v>
      </c>
      <c r="BF774" s="142">
        <f>IF(N774="snížená",J774,0)</f>
        <v>0</v>
      </c>
      <c r="BG774" s="142">
        <f>IF(N774="zákl. přenesená",J774,0)</f>
        <v>0</v>
      </c>
      <c r="BH774" s="142">
        <f>IF(N774="sníž. přenesená",J774,0)</f>
        <v>0</v>
      </c>
      <c r="BI774" s="142">
        <f>IF(N774="nulová",J774,0)</f>
        <v>0</v>
      </c>
      <c r="BJ774" s="15" t="s">
        <v>88</v>
      </c>
      <c r="BK774" s="142">
        <f>ROUND(I774*H774,2)</f>
        <v>0</v>
      </c>
      <c r="BL774" s="15" t="s">
        <v>247</v>
      </c>
      <c r="BM774" s="141" t="s">
        <v>1399</v>
      </c>
    </row>
    <row r="775" spans="2:65" s="12" customFormat="1">
      <c r="B775" s="143"/>
      <c r="D775" s="144" t="s">
        <v>167</v>
      </c>
      <c r="E775" s="145" t="s">
        <v>1</v>
      </c>
      <c r="F775" s="146" t="s">
        <v>1400</v>
      </c>
      <c r="H775" s="147">
        <v>0.48699999999999999</v>
      </c>
      <c r="I775" s="148"/>
      <c r="L775" s="143"/>
      <c r="M775" s="149"/>
      <c r="T775" s="150"/>
      <c r="AT775" s="145" t="s">
        <v>167</v>
      </c>
      <c r="AU775" s="145" t="s">
        <v>90</v>
      </c>
      <c r="AV775" s="12" t="s">
        <v>90</v>
      </c>
      <c r="AW775" s="12" t="s">
        <v>34</v>
      </c>
      <c r="AX775" s="12" t="s">
        <v>80</v>
      </c>
      <c r="AY775" s="145" t="s">
        <v>158</v>
      </c>
    </row>
    <row r="776" spans="2:65" s="13" customFormat="1">
      <c r="B776" s="151"/>
      <c r="D776" s="144" t="s">
        <v>167</v>
      </c>
      <c r="E776" s="152" t="s">
        <v>1</v>
      </c>
      <c r="F776" s="153" t="s">
        <v>171</v>
      </c>
      <c r="H776" s="154">
        <v>0.48699999999999999</v>
      </c>
      <c r="I776" s="155"/>
      <c r="L776" s="151"/>
      <c r="M776" s="156"/>
      <c r="T776" s="157"/>
      <c r="AT776" s="152" t="s">
        <v>167</v>
      </c>
      <c r="AU776" s="152" t="s">
        <v>90</v>
      </c>
      <c r="AV776" s="13" t="s">
        <v>165</v>
      </c>
      <c r="AW776" s="13" t="s">
        <v>34</v>
      </c>
      <c r="AX776" s="13" t="s">
        <v>88</v>
      </c>
      <c r="AY776" s="152" t="s">
        <v>158</v>
      </c>
    </row>
    <row r="777" spans="2:65" s="12" customFormat="1">
      <c r="B777" s="143"/>
      <c r="D777" s="144" t="s">
        <v>167</v>
      </c>
      <c r="F777" s="146" t="s">
        <v>1401</v>
      </c>
      <c r="H777" s="147">
        <v>0.53600000000000003</v>
      </c>
      <c r="I777" s="148"/>
      <c r="L777" s="143"/>
      <c r="M777" s="149"/>
      <c r="T777" s="150"/>
      <c r="AT777" s="145" t="s">
        <v>167</v>
      </c>
      <c r="AU777" s="145" t="s">
        <v>90</v>
      </c>
      <c r="AV777" s="12" t="s">
        <v>90</v>
      </c>
      <c r="AW777" s="12" t="s">
        <v>4</v>
      </c>
      <c r="AX777" s="12" t="s">
        <v>88</v>
      </c>
      <c r="AY777" s="145" t="s">
        <v>158</v>
      </c>
    </row>
    <row r="778" spans="2:65" s="1" customFormat="1" ht="24.2" customHeight="1">
      <c r="B778" s="30"/>
      <c r="C778" s="158" t="s">
        <v>1402</v>
      </c>
      <c r="D778" s="158" t="s">
        <v>328</v>
      </c>
      <c r="E778" s="159" t="s">
        <v>1403</v>
      </c>
      <c r="F778" s="160" t="s">
        <v>1404</v>
      </c>
      <c r="G778" s="161" t="s">
        <v>297</v>
      </c>
      <c r="H778" s="162">
        <v>5.1999999999999998E-2</v>
      </c>
      <c r="I778" s="163"/>
      <c r="J778" s="164">
        <f>ROUND(I778*H778,2)</f>
        <v>0</v>
      </c>
      <c r="K778" s="160" t="s">
        <v>164</v>
      </c>
      <c r="L778" s="165"/>
      <c r="M778" s="166" t="s">
        <v>1</v>
      </c>
      <c r="N778" s="167" t="s">
        <v>45</v>
      </c>
      <c r="P778" s="139">
        <f>O778*H778</f>
        <v>0</v>
      </c>
      <c r="Q778" s="139">
        <v>3.4299999999999999E-3</v>
      </c>
      <c r="R778" s="139">
        <f>Q778*H778</f>
        <v>1.7835999999999999E-4</v>
      </c>
      <c r="S778" s="139">
        <v>0</v>
      </c>
      <c r="T778" s="140">
        <f>S778*H778</f>
        <v>0</v>
      </c>
      <c r="AR778" s="141" t="s">
        <v>327</v>
      </c>
      <c r="AT778" s="141" t="s">
        <v>328</v>
      </c>
      <c r="AU778" s="141" t="s">
        <v>90</v>
      </c>
      <c r="AY778" s="15" t="s">
        <v>158</v>
      </c>
      <c r="BE778" s="142">
        <f>IF(N778="základní",J778,0)</f>
        <v>0</v>
      </c>
      <c r="BF778" s="142">
        <f>IF(N778="snížená",J778,0)</f>
        <v>0</v>
      </c>
      <c r="BG778" s="142">
        <f>IF(N778="zákl. přenesená",J778,0)</f>
        <v>0</v>
      </c>
      <c r="BH778" s="142">
        <f>IF(N778="sníž. přenesená",J778,0)</f>
        <v>0</v>
      </c>
      <c r="BI778" s="142">
        <f>IF(N778="nulová",J778,0)</f>
        <v>0</v>
      </c>
      <c r="BJ778" s="15" t="s">
        <v>88</v>
      </c>
      <c r="BK778" s="142">
        <f>ROUND(I778*H778,2)</f>
        <v>0</v>
      </c>
      <c r="BL778" s="15" t="s">
        <v>247</v>
      </c>
      <c r="BM778" s="141" t="s">
        <v>1405</v>
      </c>
    </row>
    <row r="779" spans="2:65" s="12" customFormat="1">
      <c r="B779" s="143"/>
      <c r="D779" s="144" t="s">
        <v>167</v>
      </c>
      <c r="E779" s="145" t="s">
        <v>1</v>
      </c>
      <c r="F779" s="146" t="s">
        <v>1406</v>
      </c>
      <c r="H779" s="147">
        <v>4.7E-2</v>
      </c>
      <c r="I779" s="148"/>
      <c r="L779" s="143"/>
      <c r="M779" s="149"/>
      <c r="T779" s="150"/>
      <c r="AT779" s="145" t="s">
        <v>167</v>
      </c>
      <c r="AU779" s="145" t="s">
        <v>90</v>
      </c>
      <c r="AV779" s="12" t="s">
        <v>90</v>
      </c>
      <c r="AW779" s="12" t="s">
        <v>34</v>
      </c>
      <c r="AX779" s="12" t="s">
        <v>80</v>
      </c>
      <c r="AY779" s="145" t="s">
        <v>158</v>
      </c>
    </row>
    <row r="780" spans="2:65" s="13" customFormat="1">
      <c r="B780" s="151"/>
      <c r="D780" s="144" t="s">
        <v>167</v>
      </c>
      <c r="E780" s="152" t="s">
        <v>1</v>
      </c>
      <c r="F780" s="153" t="s">
        <v>171</v>
      </c>
      <c r="H780" s="154">
        <v>4.7E-2</v>
      </c>
      <c r="I780" s="155"/>
      <c r="L780" s="151"/>
      <c r="M780" s="156"/>
      <c r="T780" s="157"/>
      <c r="AT780" s="152" t="s">
        <v>167</v>
      </c>
      <c r="AU780" s="152" t="s">
        <v>90</v>
      </c>
      <c r="AV780" s="13" t="s">
        <v>165</v>
      </c>
      <c r="AW780" s="13" t="s">
        <v>34</v>
      </c>
      <c r="AX780" s="13" t="s">
        <v>88</v>
      </c>
      <c r="AY780" s="152" t="s">
        <v>158</v>
      </c>
    </row>
    <row r="781" spans="2:65" s="12" customFormat="1">
      <c r="B781" s="143"/>
      <c r="D781" s="144" t="s">
        <v>167</v>
      </c>
      <c r="F781" s="146" t="s">
        <v>1407</v>
      </c>
      <c r="H781" s="147">
        <v>5.1999999999999998E-2</v>
      </c>
      <c r="I781" s="148"/>
      <c r="L781" s="143"/>
      <c r="M781" s="149"/>
      <c r="T781" s="150"/>
      <c r="AT781" s="145" t="s">
        <v>167</v>
      </c>
      <c r="AU781" s="145" t="s">
        <v>90</v>
      </c>
      <c r="AV781" s="12" t="s">
        <v>90</v>
      </c>
      <c r="AW781" s="12" t="s">
        <v>4</v>
      </c>
      <c r="AX781" s="12" t="s">
        <v>88</v>
      </c>
      <c r="AY781" s="145" t="s">
        <v>158</v>
      </c>
    </row>
    <row r="782" spans="2:65" s="1" customFormat="1" ht="16.5" customHeight="1">
      <c r="B782" s="30"/>
      <c r="C782" s="158" t="s">
        <v>1408</v>
      </c>
      <c r="D782" s="158" t="s">
        <v>328</v>
      </c>
      <c r="E782" s="159" t="s">
        <v>1409</v>
      </c>
      <c r="F782" s="160" t="s">
        <v>1410</v>
      </c>
      <c r="G782" s="161" t="s">
        <v>239</v>
      </c>
      <c r="H782" s="162">
        <v>0.05</v>
      </c>
      <c r="I782" s="163"/>
      <c r="J782" s="164">
        <f>ROUND(I782*H782,2)</f>
        <v>0</v>
      </c>
      <c r="K782" s="160" t="s">
        <v>164</v>
      </c>
      <c r="L782" s="165"/>
      <c r="M782" s="166" t="s">
        <v>1</v>
      </c>
      <c r="N782" s="167" t="s">
        <v>45</v>
      </c>
      <c r="P782" s="139">
        <f>O782*H782</f>
        <v>0</v>
      </c>
      <c r="Q782" s="139">
        <v>1</v>
      </c>
      <c r="R782" s="139">
        <f>Q782*H782</f>
        <v>0.05</v>
      </c>
      <c r="S782" s="139">
        <v>0</v>
      </c>
      <c r="T782" s="140">
        <f>S782*H782</f>
        <v>0</v>
      </c>
      <c r="AR782" s="141" t="s">
        <v>327</v>
      </c>
      <c r="AT782" s="141" t="s">
        <v>328</v>
      </c>
      <c r="AU782" s="141" t="s">
        <v>90</v>
      </c>
      <c r="AY782" s="15" t="s">
        <v>158</v>
      </c>
      <c r="BE782" s="142">
        <f>IF(N782="základní",J782,0)</f>
        <v>0</v>
      </c>
      <c r="BF782" s="142">
        <f>IF(N782="snížená",J782,0)</f>
        <v>0</v>
      </c>
      <c r="BG782" s="142">
        <f>IF(N782="zákl. přenesená",J782,0)</f>
        <v>0</v>
      </c>
      <c r="BH782" s="142">
        <f>IF(N782="sníž. přenesená",J782,0)</f>
        <v>0</v>
      </c>
      <c r="BI782" s="142">
        <f>IF(N782="nulová",J782,0)</f>
        <v>0</v>
      </c>
      <c r="BJ782" s="15" t="s">
        <v>88</v>
      </c>
      <c r="BK782" s="142">
        <f>ROUND(I782*H782,2)</f>
        <v>0</v>
      </c>
      <c r="BL782" s="15" t="s">
        <v>247</v>
      </c>
      <c r="BM782" s="141" t="s">
        <v>1411</v>
      </c>
    </row>
    <row r="783" spans="2:65" s="12" customFormat="1">
      <c r="B783" s="143"/>
      <c r="D783" s="144" t="s">
        <v>167</v>
      </c>
      <c r="E783" s="145" t="s">
        <v>1</v>
      </c>
      <c r="F783" s="146" t="s">
        <v>1412</v>
      </c>
      <c r="H783" s="147">
        <v>4.4999999999999998E-2</v>
      </c>
      <c r="I783" s="148"/>
      <c r="L783" s="143"/>
      <c r="M783" s="149"/>
      <c r="T783" s="150"/>
      <c r="AT783" s="145" t="s">
        <v>167</v>
      </c>
      <c r="AU783" s="145" t="s">
        <v>90</v>
      </c>
      <c r="AV783" s="12" t="s">
        <v>90</v>
      </c>
      <c r="AW783" s="12" t="s">
        <v>34</v>
      </c>
      <c r="AX783" s="12" t="s">
        <v>80</v>
      </c>
      <c r="AY783" s="145" t="s">
        <v>158</v>
      </c>
    </row>
    <row r="784" spans="2:65" s="13" customFormat="1">
      <c r="B784" s="151"/>
      <c r="D784" s="144" t="s">
        <v>167</v>
      </c>
      <c r="E784" s="152" t="s">
        <v>1</v>
      </c>
      <c r="F784" s="153" t="s">
        <v>171</v>
      </c>
      <c r="H784" s="154">
        <v>4.4999999999999998E-2</v>
      </c>
      <c r="I784" s="155"/>
      <c r="L784" s="151"/>
      <c r="M784" s="156"/>
      <c r="T784" s="157"/>
      <c r="AT784" s="152" t="s">
        <v>167</v>
      </c>
      <c r="AU784" s="152" t="s">
        <v>90</v>
      </c>
      <c r="AV784" s="13" t="s">
        <v>165</v>
      </c>
      <c r="AW784" s="13" t="s">
        <v>34</v>
      </c>
      <c r="AX784" s="13" t="s">
        <v>88</v>
      </c>
      <c r="AY784" s="152" t="s">
        <v>158</v>
      </c>
    </row>
    <row r="785" spans="2:65" s="12" customFormat="1">
      <c r="B785" s="143"/>
      <c r="D785" s="144" t="s">
        <v>167</v>
      </c>
      <c r="F785" s="146" t="s">
        <v>1413</v>
      </c>
      <c r="H785" s="147">
        <v>0.05</v>
      </c>
      <c r="I785" s="148"/>
      <c r="L785" s="143"/>
      <c r="M785" s="149"/>
      <c r="T785" s="150"/>
      <c r="AT785" s="145" t="s">
        <v>167</v>
      </c>
      <c r="AU785" s="145" t="s">
        <v>90</v>
      </c>
      <c r="AV785" s="12" t="s">
        <v>90</v>
      </c>
      <c r="AW785" s="12" t="s">
        <v>4</v>
      </c>
      <c r="AX785" s="12" t="s">
        <v>88</v>
      </c>
      <c r="AY785" s="145" t="s">
        <v>158</v>
      </c>
    </row>
    <row r="786" spans="2:65" s="1" customFormat="1" ht="21.75" customHeight="1">
      <c r="B786" s="30"/>
      <c r="C786" s="130" t="s">
        <v>1414</v>
      </c>
      <c r="D786" s="130" t="s">
        <v>160</v>
      </c>
      <c r="E786" s="131" t="s">
        <v>1415</v>
      </c>
      <c r="F786" s="132" t="s">
        <v>1416</v>
      </c>
      <c r="G786" s="133" t="s">
        <v>806</v>
      </c>
      <c r="H786" s="134">
        <v>1440.7370000000001</v>
      </c>
      <c r="I786" s="135"/>
      <c r="J786" s="136">
        <f>ROUND(I786*H786,2)</f>
        <v>0</v>
      </c>
      <c r="K786" s="132" t="s">
        <v>1</v>
      </c>
      <c r="L786" s="30"/>
      <c r="M786" s="137" t="s">
        <v>1</v>
      </c>
      <c r="N786" s="138" t="s">
        <v>45</v>
      </c>
      <c r="P786" s="139">
        <f>O786*H786</f>
        <v>0</v>
      </c>
      <c r="Q786" s="139">
        <v>1.3999999999999999E-4</v>
      </c>
      <c r="R786" s="139">
        <f>Q786*H786</f>
        <v>0.20170317999999998</v>
      </c>
      <c r="S786" s="139">
        <v>0</v>
      </c>
      <c r="T786" s="140">
        <f>S786*H786</f>
        <v>0</v>
      </c>
      <c r="AR786" s="141" t="s">
        <v>247</v>
      </c>
      <c r="AT786" s="141" t="s">
        <v>160</v>
      </c>
      <c r="AU786" s="141" t="s">
        <v>90</v>
      </c>
      <c r="AY786" s="15" t="s">
        <v>158</v>
      </c>
      <c r="BE786" s="142">
        <f>IF(N786="základní",J786,0)</f>
        <v>0</v>
      </c>
      <c r="BF786" s="142">
        <f>IF(N786="snížená",J786,0)</f>
        <v>0</v>
      </c>
      <c r="BG786" s="142">
        <f>IF(N786="zákl. přenesená",J786,0)</f>
        <v>0</v>
      </c>
      <c r="BH786" s="142">
        <f>IF(N786="sníž. přenesená",J786,0)</f>
        <v>0</v>
      </c>
      <c r="BI786" s="142">
        <f>IF(N786="nulová",J786,0)</f>
        <v>0</v>
      </c>
      <c r="BJ786" s="15" t="s">
        <v>88</v>
      </c>
      <c r="BK786" s="142">
        <f>ROUND(I786*H786,2)</f>
        <v>0</v>
      </c>
      <c r="BL786" s="15" t="s">
        <v>247</v>
      </c>
      <c r="BM786" s="141" t="s">
        <v>1417</v>
      </c>
    </row>
    <row r="787" spans="2:65" s="12" customFormat="1">
      <c r="B787" s="143"/>
      <c r="D787" s="144" t="s">
        <v>167</v>
      </c>
      <c r="E787" s="145" t="s">
        <v>1</v>
      </c>
      <c r="F787" s="146" t="s">
        <v>1356</v>
      </c>
      <c r="H787" s="147">
        <v>11.685</v>
      </c>
      <c r="I787" s="148"/>
      <c r="L787" s="143"/>
      <c r="M787" s="149"/>
      <c r="T787" s="150"/>
      <c r="AT787" s="145" t="s">
        <v>167</v>
      </c>
      <c r="AU787" s="145" t="s">
        <v>90</v>
      </c>
      <c r="AV787" s="12" t="s">
        <v>90</v>
      </c>
      <c r="AW787" s="12" t="s">
        <v>34</v>
      </c>
      <c r="AX787" s="12" t="s">
        <v>80</v>
      </c>
      <c r="AY787" s="145" t="s">
        <v>158</v>
      </c>
    </row>
    <row r="788" spans="2:65" s="12" customFormat="1">
      <c r="B788" s="143"/>
      <c r="D788" s="144" t="s">
        <v>167</v>
      </c>
      <c r="E788" s="145" t="s">
        <v>1</v>
      </c>
      <c r="F788" s="146" t="s">
        <v>1357</v>
      </c>
      <c r="H788" s="147">
        <v>4</v>
      </c>
      <c r="I788" s="148"/>
      <c r="L788" s="143"/>
      <c r="M788" s="149"/>
      <c r="T788" s="150"/>
      <c r="AT788" s="145" t="s">
        <v>167</v>
      </c>
      <c r="AU788" s="145" t="s">
        <v>90</v>
      </c>
      <c r="AV788" s="12" t="s">
        <v>90</v>
      </c>
      <c r="AW788" s="12" t="s">
        <v>34</v>
      </c>
      <c r="AX788" s="12" t="s">
        <v>80</v>
      </c>
      <c r="AY788" s="145" t="s">
        <v>158</v>
      </c>
    </row>
    <row r="789" spans="2:65" s="12" customFormat="1">
      <c r="B789" s="143"/>
      <c r="D789" s="144" t="s">
        <v>167</v>
      </c>
      <c r="E789" s="145" t="s">
        <v>1</v>
      </c>
      <c r="F789" s="146" t="s">
        <v>1358</v>
      </c>
      <c r="H789" s="147">
        <v>32.231999999999999</v>
      </c>
      <c r="I789" s="148"/>
      <c r="L789" s="143"/>
      <c r="M789" s="149"/>
      <c r="T789" s="150"/>
      <c r="AT789" s="145" t="s">
        <v>167</v>
      </c>
      <c r="AU789" s="145" t="s">
        <v>90</v>
      </c>
      <c r="AV789" s="12" t="s">
        <v>90</v>
      </c>
      <c r="AW789" s="12" t="s">
        <v>34</v>
      </c>
      <c r="AX789" s="12" t="s">
        <v>80</v>
      </c>
      <c r="AY789" s="145" t="s">
        <v>158</v>
      </c>
    </row>
    <row r="790" spans="2:65" s="12" customFormat="1">
      <c r="B790" s="143"/>
      <c r="D790" s="144" t="s">
        <v>167</v>
      </c>
      <c r="E790" s="145" t="s">
        <v>1</v>
      </c>
      <c r="F790" s="146" t="s">
        <v>1359</v>
      </c>
      <c r="H790" s="147">
        <v>6</v>
      </c>
      <c r="I790" s="148"/>
      <c r="L790" s="143"/>
      <c r="M790" s="149"/>
      <c r="T790" s="150"/>
      <c r="AT790" s="145" t="s">
        <v>167</v>
      </c>
      <c r="AU790" s="145" t="s">
        <v>90</v>
      </c>
      <c r="AV790" s="12" t="s">
        <v>90</v>
      </c>
      <c r="AW790" s="12" t="s">
        <v>34</v>
      </c>
      <c r="AX790" s="12" t="s">
        <v>80</v>
      </c>
      <c r="AY790" s="145" t="s">
        <v>158</v>
      </c>
    </row>
    <row r="791" spans="2:65" s="12" customFormat="1">
      <c r="B791" s="143"/>
      <c r="D791" s="144" t="s">
        <v>167</v>
      </c>
      <c r="E791" s="145" t="s">
        <v>1</v>
      </c>
      <c r="F791" s="146" t="s">
        <v>1382</v>
      </c>
      <c r="H791" s="147">
        <v>237.1</v>
      </c>
      <c r="I791" s="148"/>
      <c r="L791" s="143"/>
      <c r="M791" s="149"/>
      <c r="T791" s="150"/>
      <c r="AT791" s="145" t="s">
        <v>167</v>
      </c>
      <c r="AU791" s="145" t="s">
        <v>90</v>
      </c>
      <c r="AV791" s="12" t="s">
        <v>90</v>
      </c>
      <c r="AW791" s="12" t="s">
        <v>34</v>
      </c>
      <c r="AX791" s="12" t="s">
        <v>80</v>
      </c>
      <c r="AY791" s="145" t="s">
        <v>158</v>
      </c>
    </row>
    <row r="792" spans="2:65" s="12" customFormat="1">
      <c r="B792" s="143"/>
      <c r="D792" s="144" t="s">
        <v>167</v>
      </c>
      <c r="E792" s="145" t="s">
        <v>1</v>
      </c>
      <c r="F792" s="146" t="s">
        <v>1383</v>
      </c>
      <c r="H792" s="147">
        <v>304.38</v>
      </c>
      <c r="I792" s="148"/>
      <c r="L792" s="143"/>
      <c r="M792" s="149"/>
      <c r="T792" s="150"/>
      <c r="AT792" s="145" t="s">
        <v>167</v>
      </c>
      <c r="AU792" s="145" t="s">
        <v>90</v>
      </c>
      <c r="AV792" s="12" t="s">
        <v>90</v>
      </c>
      <c r="AW792" s="12" t="s">
        <v>34</v>
      </c>
      <c r="AX792" s="12" t="s">
        <v>80</v>
      </c>
      <c r="AY792" s="145" t="s">
        <v>158</v>
      </c>
    </row>
    <row r="793" spans="2:65" s="12" customFormat="1">
      <c r="B793" s="143"/>
      <c r="D793" s="144" t="s">
        <v>167</v>
      </c>
      <c r="E793" s="145" t="s">
        <v>1</v>
      </c>
      <c r="F793" s="146" t="s">
        <v>1384</v>
      </c>
      <c r="H793" s="147">
        <v>45</v>
      </c>
      <c r="I793" s="148"/>
      <c r="L793" s="143"/>
      <c r="M793" s="149"/>
      <c r="T793" s="150"/>
      <c r="AT793" s="145" t="s">
        <v>167</v>
      </c>
      <c r="AU793" s="145" t="s">
        <v>90</v>
      </c>
      <c r="AV793" s="12" t="s">
        <v>90</v>
      </c>
      <c r="AW793" s="12" t="s">
        <v>34</v>
      </c>
      <c r="AX793" s="12" t="s">
        <v>80</v>
      </c>
      <c r="AY793" s="145" t="s">
        <v>158</v>
      </c>
    </row>
    <row r="794" spans="2:65" s="12" customFormat="1">
      <c r="B794" s="143"/>
      <c r="D794" s="144" t="s">
        <v>167</v>
      </c>
      <c r="E794" s="145" t="s">
        <v>1</v>
      </c>
      <c r="F794" s="146" t="s">
        <v>1385</v>
      </c>
      <c r="H794" s="147">
        <v>267</v>
      </c>
      <c r="I794" s="148"/>
      <c r="L794" s="143"/>
      <c r="M794" s="149"/>
      <c r="T794" s="150"/>
      <c r="AT794" s="145" t="s">
        <v>167</v>
      </c>
      <c r="AU794" s="145" t="s">
        <v>90</v>
      </c>
      <c r="AV794" s="12" t="s">
        <v>90</v>
      </c>
      <c r="AW794" s="12" t="s">
        <v>34</v>
      </c>
      <c r="AX794" s="12" t="s">
        <v>80</v>
      </c>
      <c r="AY794" s="145" t="s">
        <v>158</v>
      </c>
    </row>
    <row r="795" spans="2:65" s="12" customFormat="1">
      <c r="B795" s="143"/>
      <c r="D795" s="144" t="s">
        <v>167</v>
      </c>
      <c r="E795" s="145" t="s">
        <v>1</v>
      </c>
      <c r="F795" s="146" t="s">
        <v>1386</v>
      </c>
      <c r="H795" s="147">
        <v>486.64</v>
      </c>
      <c r="I795" s="148"/>
      <c r="L795" s="143"/>
      <c r="M795" s="149"/>
      <c r="T795" s="150"/>
      <c r="AT795" s="145" t="s">
        <v>167</v>
      </c>
      <c r="AU795" s="145" t="s">
        <v>90</v>
      </c>
      <c r="AV795" s="12" t="s">
        <v>90</v>
      </c>
      <c r="AW795" s="12" t="s">
        <v>34</v>
      </c>
      <c r="AX795" s="12" t="s">
        <v>80</v>
      </c>
      <c r="AY795" s="145" t="s">
        <v>158</v>
      </c>
    </row>
    <row r="796" spans="2:65" s="12" customFormat="1">
      <c r="B796" s="143"/>
      <c r="D796" s="144" t="s">
        <v>167</v>
      </c>
      <c r="E796" s="145" t="s">
        <v>1</v>
      </c>
      <c r="F796" s="146" t="s">
        <v>1387</v>
      </c>
      <c r="H796" s="147">
        <v>46.7</v>
      </c>
      <c r="I796" s="148"/>
      <c r="L796" s="143"/>
      <c r="M796" s="149"/>
      <c r="T796" s="150"/>
      <c r="AT796" s="145" t="s">
        <v>167</v>
      </c>
      <c r="AU796" s="145" t="s">
        <v>90</v>
      </c>
      <c r="AV796" s="12" t="s">
        <v>90</v>
      </c>
      <c r="AW796" s="12" t="s">
        <v>34</v>
      </c>
      <c r="AX796" s="12" t="s">
        <v>80</v>
      </c>
      <c r="AY796" s="145" t="s">
        <v>158</v>
      </c>
    </row>
    <row r="797" spans="2:65" s="13" customFormat="1">
      <c r="B797" s="151"/>
      <c r="D797" s="144" t="s">
        <v>167</v>
      </c>
      <c r="E797" s="152" t="s">
        <v>1</v>
      </c>
      <c r="F797" s="153" t="s">
        <v>171</v>
      </c>
      <c r="H797" s="154">
        <v>1440.7370000000001</v>
      </c>
      <c r="I797" s="155"/>
      <c r="L797" s="151"/>
      <c r="M797" s="156"/>
      <c r="T797" s="157"/>
      <c r="AT797" s="152" t="s">
        <v>167</v>
      </c>
      <c r="AU797" s="152" t="s">
        <v>90</v>
      </c>
      <c r="AV797" s="13" t="s">
        <v>165</v>
      </c>
      <c r="AW797" s="13" t="s">
        <v>34</v>
      </c>
      <c r="AX797" s="13" t="s">
        <v>88</v>
      </c>
      <c r="AY797" s="152" t="s">
        <v>158</v>
      </c>
    </row>
    <row r="798" spans="2:65" s="1" customFormat="1" ht="24.2" customHeight="1">
      <c r="B798" s="30"/>
      <c r="C798" s="130" t="s">
        <v>1418</v>
      </c>
      <c r="D798" s="130" t="s">
        <v>160</v>
      </c>
      <c r="E798" s="131" t="s">
        <v>1419</v>
      </c>
      <c r="F798" s="132" t="s">
        <v>1420</v>
      </c>
      <c r="G798" s="133" t="s">
        <v>239</v>
      </c>
      <c r="H798" s="134">
        <v>1.849</v>
      </c>
      <c r="I798" s="135"/>
      <c r="J798" s="136">
        <f>ROUND(I798*H798,2)</f>
        <v>0</v>
      </c>
      <c r="K798" s="132" t="s">
        <v>164</v>
      </c>
      <c r="L798" s="30"/>
      <c r="M798" s="137" t="s">
        <v>1</v>
      </c>
      <c r="N798" s="138" t="s">
        <v>45</v>
      </c>
      <c r="P798" s="139">
        <f>O798*H798</f>
        <v>0</v>
      </c>
      <c r="Q798" s="139">
        <v>0</v>
      </c>
      <c r="R798" s="139">
        <f>Q798*H798</f>
        <v>0</v>
      </c>
      <c r="S798" s="139">
        <v>0</v>
      </c>
      <c r="T798" s="140">
        <f>S798*H798</f>
        <v>0</v>
      </c>
      <c r="AR798" s="141" t="s">
        <v>247</v>
      </c>
      <c r="AT798" s="141" t="s">
        <v>160</v>
      </c>
      <c r="AU798" s="141" t="s">
        <v>90</v>
      </c>
      <c r="AY798" s="15" t="s">
        <v>158</v>
      </c>
      <c r="BE798" s="142">
        <f>IF(N798="základní",J798,0)</f>
        <v>0</v>
      </c>
      <c r="BF798" s="142">
        <f>IF(N798="snížená",J798,0)</f>
        <v>0</v>
      </c>
      <c r="BG798" s="142">
        <f>IF(N798="zákl. přenesená",J798,0)</f>
        <v>0</v>
      </c>
      <c r="BH798" s="142">
        <f>IF(N798="sníž. přenesená",J798,0)</f>
        <v>0</v>
      </c>
      <c r="BI798" s="142">
        <f>IF(N798="nulová",J798,0)</f>
        <v>0</v>
      </c>
      <c r="BJ798" s="15" t="s">
        <v>88</v>
      </c>
      <c r="BK798" s="142">
        <f>ROUND(I798*H798,2)</f>
        <v>0</v>
      </c>
      <c r="BL798" s="15" t="s">
        <v>247</v>
      </c>
      <c r="BM798" s="141" t="s">
        <v>1421</v>
      </c>
    </row>
    <row r="799" spans="2:65" s="11" customFormat="1" ht="22.9" customHeight="1">
      <c r="B799" s="118"/>
      <c r="D799" s="119" t="s">
        <v>79</v>
      </c>
      <c r="E799" s="128" t="s">
        <v>1422</v>
      </c>
      <c r="F799" s="128" t="s">
        <v>1423</v>
      </c>
      <c r="I799" s="121"/>
      <c r="J799" s="129">
        <f>BK799</f>
        <v>0</v>
      </c>
      <c r="L799" s="118"/>
      <c r="M799" s="123"/>
      <c r="P799" s="124">
        <f>SUM(P800:P819)</f>
        <v>0</v>
      </c>
      <c r="R799" s="124">
        <f>SUM(R800:R819)</f>
        <v>4.3322646000000002</v>
      </c>
      <c r="T799" s="125">
        <f>SUM(T800:T819)</f>
        <v>0</v>
      </c>
      <c r="AR799" s="119" t="s">
        <v>90</v>
      </c>
      <c r="AT799" s="126" t="s">
        <v>79</v>
      </c>
      <c r="AU799" s="126" t="s">
        <v>88</v>
      </c>
      <c r="AY799" s="119" t="s">
        <v>158</v>
      </c>
      <c r="BK799" s="127">
        <f>SUM(BK800:BK819)</f>
        <v>0</v>
      </c>
    </row>
    <row r="800" spans="2:65" s="1" customFormat="1" ht="16.5" customHeight="1">
      <c r="B800" s="30"/>
      <c r="C800" s="130" t="s">
        <v>1424</v>
      </c>
      <c r="D800" s="130" t="s">
        <v>160</v>
      </c>
      <c r="E800" s="131" t="s">
        <v>1425</v>
      </c>
      <c r="F800" s="132" t="s">
        <v>1426</v>
      </c>
      <c r="G800" s="133" t="s">
        <v>207</v>
      </c>
      <c r="H800" s="134">
        <v>94.36</v>
      </c>
      <c r="I800" s="135"/>
      <c r="J800" s="136">
        <f>ROUND(I800*H800,2)</f>
        <v>0</v>
      </c>
      <c r="K800" s="132" t="s">
        <v>164</v>
      </c>
      <c r="L800" s="30"/>
      <c r="M800" s="137" t="s">
        <v>1</v>
      </c>
      <c r="N800" s="138" t="s">
        <v>45</v>
      </c>
      <c r="P800" s="139">
        <f>O800*H800</f>
        <v>0</v>
      </c>
      <c r="Q800" s="139">
        <v>0</v>
      </c>
      <c r="R800" s="139">
        <f>Q800*H800</f>
        <v>0</v>
      </c>
      <c r="S800" s="139">
        <v>0</v>
      </c>
      <c r="T800" s="140">
        <f>S800*H800</f>
        <v>0</v>
      </c>
      <c r="AR800" s="141" t="s">
        <v>247</v>
      </c>
      <c r="AT800" s="141" t="s">
        <v>160</v>
      </c>
      <c r="AU800" s="141" t="s">
        <v>90</v>
      </c>
      <c r="AY800" s="15" t="s">
        <v>158</v>
      </c>
      <c r="BE800" s="142">
        <f>IF(N800="základní",J800,0)</f>
        <v>0</v>
      </c>
      <c r="BF800" s="142">
        <f>IF(N800="snížená",J800,0)</f>
        <v>0</v>
      </c>
      <c r="BG800" s="142">
        <f>IF(N800="zákl. přenesená",J800,0)</f>
        <v>0</v>
      </c>
      <c r="BH800" s="142">
        <f>IF(N800="sníž. přenesená",J800,0)</f>
        <v>0</v>
      </c>
      <c r="BI800" s="142">
        <f>IF(N800="nulová",J800,0)</f>
        <v>0</v>
      </c>
      <c r="BJ800" s="15" t="s">
        <v>88</v>
      </c>
      <c r="BK800" s="142">
        <f>ROUND(I800*H800,2)</f>
        <v>0</v>
      </c>
      <c r="BL800" s="15" t="s">
        <v>247</v>
      </c>
      <c r="BM800" s="141" t="s">
        <v>1427</v>
      </c>
    </row>
    <row r="801" spans="2:65" s="12" customFormat="1">
      <c r="B801" s="143"/>
      <c r="D801" s="144" t="s">
        <v>167</v>
      </c>
      <c r="E801" s="145" t="s">
        <v>1</v>
      </c>
      <c r="F801" s="146" t="s">
        <v>1428</v>
      </c>
      <c r="H801" s="147">
        <v>94.36</v>
      </c>
      <c r="I801" s="148"/>
      <c r="L801" s="143"/>
      <c r="M801" s="149"/>
      <c r="T801" s="150"/>
      <c r="AT801" s="145" t="s">
        <v>167</v>
      </c>
      <c r="AU801" s="145" t="s">
        <v>90</v>
      </c>
      <c r="AV801" s="12" t="s">
        <v>90</v>
      </c>
      <c r="AW801" s="12" t="s">
        <v>34</v>
      </c>
      <c r="AX801" s="12" t="s">
        <v>88</v>
      </c>
      <c r="AY801" s="145" t="s">
        <v>158</v>
      </c>
    </row>
    <row r="802" spans="2:65" s="1" customFormat="1" ht="16.5" customHeight="1">
      <c r="B802" s="30"/>
      <c r="C802" s="130" t="s">
        <v>1429</v>
      </c>
      <c r="D802" s="130" t="s">
        <v>160</v>
      </c>
      <c r="E802" s="131" t="s">
        <v>1430</v>
      </c>
      <c r="F802" s="132" t="s">
        <v>1431</v>
      </c>
      <c r="G802" s="133" t="s">
        <v>207</v>
      </c>
      <c r="H802" s="134">
        <v>94.36</v>
      </c>
      <c r="I802" s="135"/>
      <c r="J802" s="136">
        <f>ROUND(I802*H802,2)</f>
        <v>0</v>
      </c>
      <c r="K802" s="132" t="s">
        <v>164</v>
      </c>
      <c r="L802" s="30"/>
      <c r="M802" s="137" t="s">
        <v>1</v>
      </c>
      <c r="N802" s="138" t="s">
        <v>45</v>
      </c>
      <c r="P802" s="139">
        <f>O802*H802</f>
        <v>0</v>
      </c>
      <c r="Q802" s="139">
        <v>2.9999999999999997E-4</v>
      </c>
      <c r="R802" s="139">
        <f>Q802*H802</f>
        <v>2.8307999999999996E-2</v>
      </c>
      <c r="S802" s="139">
        <v>0</v>
      </c>
      <c r="T802" s="140">
        <f>S802*H802</f>
        <v>0</v>
      </c>
      <c r="AR802" s="141" t="s">
        <v>247</v>
      </c>
      <c r="AT802" s="141" t="s">
        <v>160</v>
      </c>
      <c r="AU802" s="141" t="s">
        <v>90</v>
      </c>
      <c r="AY802" s="15" t="s">
        <v>158</v>
      </c>
      <c r="BE802" s="142">
        <f>IF(N802="základní",J802,0)</f>
        <v>0</v>
      </c>
      <c r="BF802" s="142">
        <f>IF(N802="snížená",J802,0)</f>
        <v>0</v>
      </c>
      <c r="BG802" s="142">
        <f>IF(N802="zákl. přenesená",J802,0)</f>
        <v>0</v>
      </c>
      <c r="BH802" s="142">
        <f>IF(N802="sníž. přenesená",J802,0)</f>
        <v>0</v>
      </c>
      <c r="BI802" s="142">
        <f>IF(N802="nulová",J802,0)</f>
        <v>0</v>
      </c>
      <c r="BJ802" s="15" t="s">
        <v>88</v>
      </c>
      <c r="BK802" s="142">
        <f>ROUND(I802*H802,2)</f>
        <v>0</v>
      </c>
      <c r="BL802" s="15" t="s">
        <v>247</v>
      </c>
      <c r="BM802" s="141" t="s">
        <v>1432</v>
      </c>
    </row>
    <row r="803" spans="2:65" s="1" customFormat="1" ht="24.2" customHeight="1">
      <c r="B803" s="30"/>
      <c r="C803" s="130" t="s">
        <v>1433</v>
      </c>
      <c r="D803" s="130" t="s">
        <v>160</v>
      </c>
      <c r="E803" s="131" t="s">
        <v>1434</v>
      </c>
      <c r="F803" s="132" t="s">
        <v>1435</v>
      </c>
      <c r="G803" s="133" t="s">
        <v>207</v>
      </c>
      <c r="H803" s="134">
        <v>94.36</v>
      </c>
      <c r="I803" s="135"/>
      <c r="J803" s="136">
        <f>ROUND(I803*H803,2)</f>
        <v>0</v>
      </c>
      <c r="K803" s="132" t="s">
        <v>164</v>
      </c>
      <c r="L803" s="30"/>
      <c r="M803" s="137" t="s">
        <v>1</v>
      </c>
      <c r="N803" s="138" t="s">
        <v>45</v>
      </c>
      <c r="P803" s="139">
        <f>O803*H803</f>
        <v>0</v>
      </c>
      <c r="Q803" s="139">
        <v>7.4999999999999997E-3</v>
      </c>
      <c r="R803" s="139">
        <f>Q803*H803</f>
        <v>0.7077</v>
      </c>
      <c r="S803" s="139">
        <v>0</v>
      </c>
      <c r="T803" s="140">
        <f>S803*H803</f>
        <v>0</v>
      </c>
      <c r="AR803" s="141" t="s">
        <v>247</v>
      </c>
      <c r="AT803" s="141" t="s">
        <v>160</v>
      </c>
      <c r="AU803" s="141" t="s">
        <v>90</v>
      </c>
      <c r="AY803" s="15" t="s">
        <v>158</v>
      </c>
      <c r="BE803" s="142">
        <f>IF(N803="základní",J803,0)</f>
        <v>0</v>
      </c>
      <c r="BF803" s="142">
        <f>IF(N803="snížená",J803,0)</f>
        <v>0</v>
      </c>
      <c r="BG803" s="142">
        <f>IF(N803="zákl. přenesená",J803,0)</f>
        <v>0</v>
      </c>
      <c r="BH803" s="142">
        <f>IF(N803="sníž. přenesená",J803,0)</f>
        <v>0</v>
      </c>
      <c r="BI803" s="142">
        <f>IF(N803="nulová",J803,0)</f>
        <v>0</v>
      </c>
      <c r="BJ803" s="15" t="s">
        <v>88</v>
      </c>
      <c r="BK803" s="142">
        <f>ROUND(I803*H803,2)</f>
        <v>0</v>
      </c>
      <c r="BL803" s="15" t="s">
        <v>247</v>
      </c>
      <c r="BM803" s="141" t="s">
        <v>1436</v>
      </c>
    </row>
    <row r="804" spans="2:65" s="1" customFormat="1" ht="24.2" customHeight="1">
      <c r="B804" s="30"/>
      <c r="C804" s="130" t="s">
        <v>1437</v>
      </c>
      <c r="D804" s="130" t="s">
        <v>160</v>
      </c>
      <c r="E804" s="131" t="s">
        <v>1438</v>
      </c>
      <c r="F804" s="132" t="s">
        <v>1439</v>
      </c>
      <c r="G804" s="133" t="s">
        <v>297</v>
      </c>
      <c r="H804" s="134">
        <v>1.8</v>
      </c>
      <c r="I804" s="135"/>
      <c r="J804" s="136">
        <f>ROUND(I804*H804,2)</f>
        <v>0</v>
      </c>
      <c r="K804" s="132" t="s">
        <v>164</v>
      </c>
      <c r="L804" s="30"/>
      <c r="M804" s="137" t="s">
        <v>1</v>
      </c>
      <c r="N804" s="138" t="s">
        <v>45</v>
      </c>
      <c r="P804" s="139">
        <f>O804*H804</f>
        <v>0</v>
      </c>
      <c r="Q804" s="139">
        <v>2.0000000000000001E-4</v>
      </c>
      <c r="R804" s="139">
        <f>Q804*H804</f>
        <v>3.6000000000000002E-4</v>
      </c>
      <c r="S804" s="139">
        <v>0</v>
      </c>
      <c r="T804" s="140">
        <f>S804*H804</f>
        <v>0</v>
      </c>
      <c r="AR804" s="141" t="s">
        <v>247</v>
      </c>
      <c r="AT804" s="141" t="s">
        <v>160</v>
      </c>
      <c r="AU804" s="141" t="s">
        <v>90</v>
      </c>
      <c r="AY804" s="15" t="s">
        <v>158</v>
      </c>
      <c r="BE804" s="142">
        <f>IF(N804="základní",J804,0)</f>
        <v>0</v>
      </c>
      <c r="BF804" s="142">
        <f>IF(N804="snížená",J804,0)</f>
        <v>0</v>
      </c>
      <c r="BG804" s="142">
        <f>IF(N804="zákl. přenesená",J804,0)</f>
        <v>0</v>
      </c>
      <c r="BH804" s="142">
        <f>IF(N804="sníž. přenesená",J804,0)</f>
        <v>0</v>
      </c>
      <c r="BI804" s="142">
        <f>IF(N804="nulová",J804,0)</f>
        <v>0</v>
      </c>
      <c r="BJ804" s="15" t="s">
        <v>88</v>
      </c>
      <c r="BK804" s="142">
        <f>ROUND(I804*H804,2)</f>
        <v>0</v>
      </c>
      <c r="BL804" s="15" t="s">
        <v>247</v>
      </c>
      <c r="BM804" s="141" t="s">
        <v>1440</v>
      </c>
    </row>
    <row r="805" spans="2:65" s="1" customFormat="1" ht="24.2" customHeight="1">
      <c r="B805" s="30"/>
      <c r="C805" s="158" t="s">
        <v>1441</v>
      </c>
      <c r="D805" s="158" t="s">
        <v>328</v>
      </c>
      <c r="E805" s="159" t="s">
        <v>1442</v>
      </c>
      <c r="F805" s="160" t="s">
        <v>1443</v>
      </c>
      <c r="G805" s="161" t="s">
        <v>297</v>
      </c>
      <c r="H805" s="162">
        <v>1.98</v>
      </c>
      <c r="I805" s="163"/>
      <c r="J805" s="164">
        <f>ROUND(I805*H805,2)</f>
        <v>0</v>
      </c>
      <c r="K805" s="160" t="s">
        <v>164</v>
      </c>
      <c r="L805" s="165"/>
      <c r="M805" s="166" t="s">
        <v>1</v>
      </c>
      <c r="N805" s="167" t="s">
        <v>45</v>
      </c>
      <c r="P805" s="139">
        <f>O805*H805</f>
        <v>0</v>
      </c>
      <c r="Q805" s="139">
        <v>3.8000000000000002E-4</v>
      </c>
      <c r="R805" s="139">
        <f>Q805*H805</f>
        <v>7.5240000000000007E-4</v>
      </c>
      <c r="S805" s="139">
        <v>0</v>
      </c>
      <c r="T805" s="140">
        <f>S805*H805</f>
        <v>0</v>
      </c>
      <c r="AR805" s="141" t="s">
        <v>327</v>
      </c>
      <c r="AT805" s="141" t="s">
        <v>328</v>
      </c>
      <c r="AU805" s="141" t="s">
        <v>90</v>
      </c>
      <c r="AY805" s="15" t="s">
        <v>158</v>
      </c>
      <c r="BE805" s="142">
        <f>IF(N805="základní",J805,0)</f>
        <v>0</v>
      </c>
      <c r="BF805" s="142">
        <f>IF(N805="snížená",J805,0)</f>
        <v>0</v>
      </c>
      <c r="BG805" s="142">
        <f>IF(N805="zákl. přenesená",J805,0)</f>
        <v>0</v>
      </c>
      <c r="BH805" s="142">
        <f>IF(N805="sníž. přenesená",J805,0)</f>
        <v>0</v>
      </c>
      <c r="BI805" s="142">
        <f>IF(N805="nulová",J805,0)</f>
        <v>0</v>
      </c>
      <c r="BJ805" s="15" t="s">
        <v>88</v>
      </c>
      <c r="BK805" s="142">
        <f>ROUND(I805*H805,2)</f>
        <v>0</v>
      </c>
      <c r="BL805" s="15" t="s">
        <v>247</v>
      </c>
      <c r="BM805" s="141" t="s">
        <v>1444</v>
      </c>
    </row>
    <row r="806" spans="2:65" s="12" customFormat="1">
      <c r="B806" s="143"/>
      <c r="D806" s="144" t="s">
        <v>167</v>
      </c>
      <c r="F806" s="146" t="s">
        <v>1445</v>
      </c>
      <c r="H806" s="147">
        <v>1.98</v>
      </c>
      <c r="I806" s="148"/>
      <c r="L806" s="143"/>
      <c r="M806" s="149"/>
      <c r="T806" s="150"/>
      <c r="AT806" s="145" t="s">
        <v>167</v>
      </c>
      <c r="AU806" s="145" t="s">
        <v>90</v>
      </c>
      <c r="AV806" s="12" t="s">
        <v>90</v>
      </c>
      <c r="AW806" s="12" t="s">
        <v>4</v>
      </c>
      <c r="AX806" s="12" t="s">
        <v>88</v>
      </c>
      <c r="AY806" s="145" t="s">
        <v>158</v>
      </c>
    </row>
    <row r="807" spans="2:65" s="1" customFormat="1" ht="33" customHeight="1">
      <c r="B807" s="30"/>
      <c r="C807" s="130" t="s">
        <v>1446</v>
      </c>
      <c r="D807" s="130" t="s">
        <v>160</v>
      </c>
      <c r="E807" s="131" t="s">
        <v>1447</v>
      </c>
      <c r="F807" s="132" t="s">
        <v>1448</v>
      </c>
      <c r="G807" s="133" t="s">
        <v>297</v>
      </c>
      <c r="H807" s="134">
        <v>122.1</v>
      </c>
      <c r="I807" s="135"/>
      <c r="J807" s="136">
        <f>ROUND(I807*H807,2)</f>
        <v>0</v>
      </c>
      <c r="K807" s="132" t="s">
        <v>164</v>
      </c>
      <c r="L807" s="30"/>
      <c r="M807" s="137" t="s">
        <v>1</v>
      </c>
      <c r="N807" s="138" t="s">
        <v>45</v>
      </c>
      <c r="P807" s="139">
        <f>O807*H807</f>
        <v>0</v>
      </c>
      <c r="Q807" s="139">
        <v>4.2999999999999999E-4</v>
      </c>
      <c r="R807" s="139">
        <f>Q807*H807</f>
        <v>5.2502999999999994E-2</v>
      </c>
      <c r="S807" s="139">
        <v>0</v>
      </c>
      <c r="T807" s="140">
        <f>S807*H807</f>
        <v>0</v>
      </c>
      <c r="AR807" s="141" t="s">
        <v>247</v>
      </c>
      <c r="AT807" s="141" t="s">
        <v>160</v>
      </c>
      <c r="AU807" s="141" t="s">
        <v>90</v>
      </c>
      <c r="AY807" s="15" t="s">
        <v>158</v>
      </c>
      <c r="BE807" s="142">
        <f>IF(N807="základní",J807,0)</f>
        <v>0</v>
      </c>
      <c r="BF807" s="142">
        <f>IF(N807="snížená",J807,0)</f>
        <v>0</v>
      </c>
      <c r="BG807" s="142">
        <f>IF(N807="zákl. přenesená",J807,0)</f>
        <v>0</v>
      </c>
      <c r="BH807" s="142">
        <f>IF(N807="sníž. přenesená",J807,0)</f>
        <v>0</v>
      </c>
      <c r="BI807" s="142">
        <f>IF(N807="nulová",J807,0)</f>
        <v>0</v>
      </c>
      <c r="BJ807" s="15" t="s">
        <v>88</v>
      </c>
      <c r="BK807" s="142">
        <f>ROUND(I807*H807,2)</f>
        <v>0</v>
      </c>
      <c r="BL807" s="15" t="s">
        <v>247</v>
      </c>
      <c r="BM807" s="141" t="s">
        <v>1449</v>
      </c>
    </row>
    <row r="808" spans="2:65" s="12" customFormat="1">
      <c r="B808" s="143"/>
      <c r="D808" s="144" t="s">
        <v>167</v>
      </c>
      <c r="E808" s="145" t="s">
        <v>1</v>
      </c>
      <c r="F808" s="146" t="s">
        <v>1450</v>
      </c>
      <c r="H808" s="147">
        <v>122.1</v>
      </c>
      <c r="I808" s="148"/>
      <c r="L808" s="143"/>
      <c r="M808" s="149"/>
      <c r="T808" s="150"/>
      <c r="AT808" s="145" t="s">
        <v>167</v>
      </c>
      <c r="AU808" s="145" t="s">
        <v>90</v>
      </c>
      <c r="AV808" s="12" t="s">
        <v>90</v>
      </c>
      <c r="AW808" s="12" t="s">
        <v>34</v>
      </c>
      <c r="AX808" s="12" t="s">
        <v>80</v>
      </c>
      <c r="AY808" s="145" t="s">
        <v>158</v>
      </c>
    </row>
    <row r="809" spans="2:65" s="13" customFormat="1">
      <c r="B809" s="151"/>
      <c r="D809" s="144" t="s">
        <v>167</v>
      </c>
      <c r="E809" s="152" t="s">
        <v>1</v>
      </c>
      <c r="F809" s="153" t="s">
        <v>171</v>
      </c>
      <c r="H809" s="154">
        <v>122.1</v>
      </c>
      <c r="I809" s="155"/>
      <c r="L809" s="151"/>
      <c r="M809" s="156"/>
      <c r="T809" s="157"/>
      <c r="AT809" s="152" t="s">
        <v>167</v>
      </c>
      <c r="AU809" s="152" t="s">
        <v>90</v>
      </c>
      <c r="AV809" s="13" t="s">
        <v>165</v>
      </c>
      <c r="AW809" s="13" t="s">
        <v>34</v>
      </c>
      <c r="AX809" s="13" t="s">
        <v>88</v>
      </c>
      <c r="AY809" s="152" t="s">
        <v>158</v>
      </c>
    </row>
    <row r="810" spans="2:65" s="1" customFormat="1" ht="33" customHeight="1">
      <c r="B810" s="30"/>
      <c r="C810" s="130" t="s">
        <v>1451</v>
      </c>
      <c r="D810" s="130" t="s">
        <v>160</v>
      </c>
      <c r="E810" s="131" t="s">
        <v>1452</v>
      </c>
      <c r="F810" s="132" t="s">
        <v>1453</v>
      </c>
      <c r="G810" s="133" t="s">
        <v>207</v>
      </c>
      <c r="H810" s="134">
        <v>94.36</v>
      </c>
      <c r="I810" s="135"/>
      <c r="J810" s="136">
        <f>ROUND(I810*H810,2)</f>
        <v>0</v>
      </c>
      <c r="K810" s="132" t="s">
        <v>164</v>
      </c>
      <c r="L810" s="30"/>
      <c r="M810" s="137" t="s">
        <v>1</v>
      </c>
      <c r="N810" s="138" t="s">
        <v>45</v>
      </c>
      <c r="P810" s="139">
        <f>O810*H810</f>
        <v>0</v>
      </c>
      <c r="Q810" s="139">
        <v>8.9700000000000005E-3</v>
      </c>
      <c r="R810" s="139">
        <f>Q810*H810</f>
        <v>0.84640920000000008</v>
      </c>
      <c r="S810" s="139">
        <v>0</v>
      </c>
      <c r="T810" s="140">
        <f>S810*H810</f>
        <v>0</v>
      </c>
      <c r="AR810" s="141" t="s">
        <v>247</v>
      </c>
      <c r="AT810" s="141" t="s">
        <v>160</v>
      </c>
      <c r="AU810" s="141" t="s">
        <v>90</v>
      </c>
      <c r="AY810" s="15" t="s">
        <v>158</v>
      </c>
      <c r="BE810" s="142">
        <f>IF(N810="základní",J810,0)</f>
        <v>0</v>
      </c>
      <c r="BF810" s="142">
        <f>IF(N810="snížená",J810,0)</f>
        <v>0</v>
      </c>
      <c r="BG810" s="142">
        <f>IF(N810="zákl. přenesená",J810,0)</f>
        <v>0</v>
      </c>
      <c r="BH810" s="142">
        <f>IF(N810="sníž. přenesená",J810,0)</f>
        <v>0</v>
      </c>
      <c r="BI810" s="142">
        <f>IF(N810="nulová",J810,0)</f>
        <v>0</v>
      </c>
      <c r="BJ810" s="15" t="s">
        <v>88</v>
      </c>
      <c r="BK810" s="142">
        <f>ROUND(I810*H810,2)</f>
        <v>0</v>
      </c>
      <c r="BL810" s="15" t="s">
        <v>247</v>
      </c>
      <c r="BM810" s="141" t="s">
        <v>1454</v>
      </c>
    </row>
    <row r="811" spans="2:65" s="12" customFormat="1">
      <c r="B811" s="143"/>
      <c r="D811" s="144" t="s">
        <v>167</v>
      </c>
      <c r="E811" s="145" t="s">
        <v>1</v>
      </c>
      <c r="F811" s="146" t="s">
        <v>1428</v>
      </c>
      <c r="H811" s="147">
        <v>94.36</v>
      </c>
      <c r="I811" s="148"/>
      <c r="L811" s="143"/>
      <c r="M811" s="149"/>
      <c r="T811" s="150"/>
      <c r="AT811" s="145" t="s">
        <v>167</v>
      </c>
      <c r="AU811" s="145" t="s">
        <v>90</v>
      </c>
      <c r="AV811" s="12" t="s">
        <v>90</v>
      </c>
      <c r="AW811" s="12" t="s">
        <v>34</v>
      </c>
      <c r="AX811" s="12" t="s">
        <v>80</v>
      </c>
      <c r="AY811" s="145" t="s">
        <v>158</v>
      </c>
    </row>
    <row r="812" spans="2:65" s="13" customFormat="1">
      <c r="B812" s="151"/>
      <c r="D812" s="144" t="s">
        <v>167</v>
      </c>
      <c r="E812" s="152" t="s">
        <v>1</v>
      </c>
      <c r="F812" s="153" t="s">
        <v>171</v>
      </c>
      <c r="H812" s="154">
        <v>94.36</v>
      </c>
      <c r="I812" s="155"/>
      <c r="L812" s="151"/>
      <c r="M812" s="156"/>
      <c r="T812" s="157"/>
      <c r="AT812" s="152" t="s">
        <v>167</v>
      </c>
      <c r="AU812" s="152" t="s">
        <v>90</v>
      </c>
      <c r="AV812" s="13" t="s">
        <v>165</v>
      </c>
      <c r="AW812" s="13" t="s">
        <v>34</v>
      </c>
      <c r="AX812" s="13" t="s">
        <v>88</v>
      </c>
      <c r="AY812" s="152" t="s">
        <v>158</v>
      </c>
    </row>
    <row r="813" spans="2:65" s="1" customFormat="1" ht="33" customHeight="1">
      <c r="B813" s="30"/>
      <c r="C813" s="158" t="s">
        <v>1455</v>
      </c>
      <c r="D813" s="158" t="s">
        <v>328</v>
      </c>
      <c r="E813" s="159" t="s">
        <v>1456</v>
      </c>
      <c r="F813" s="160" t="s">
        <v>1457</v>
      </c>
      <c r="G813" s="161" t="s">
        <v>207</v>
      </c>
      <c r="H813" s="162">
        <v>122.556</v>
      </c>
      <c r="I813" s="163"/>
      <c r="J813" s="164">
        <f>ROUND(I813*H813,2)</f>
        <v>0</v>
      </c>
      <c r="K813" s="160" t="s">
        <v>164</v>
      </c>
      <c r="L813" s="165"/>
      <c r="M813" s="166" t="s">
        <v>1</v>
      </c>
      <c r="N813" s="167" t="s">
        <v>45</v>
      </c>
      <c r="P813" s="139">
        <f>O813*H813</f>
        <v>0</v>
      </c>
      <c r="Q813" s="139">
        <v>2.1999999999999999E-2</v>
      </c>
      <c r="R813" s="139">
        <f>Q813*H813</f>
        <v>2.6962319999999997</v>
      </c>
      <c r="S813" s="139">
        <v>0</v>
      </c>
      <c r="T813" s="140">
        <f>S813*H813</f>
        <v>0</v>
      </c>
      <c r="AR813" s="141" t="s">
        <v>327</v>
      </c>
      <c r="AT813" s="141" t="s">
        <v>328</v>
      </c>
      <c r="AU813" s="141" t="s">
        <v>90</v>
      </c>
      <c r="AY813" s="15" t="s">
        <v>158</v>
      </c>
      <c r="BE813" s="142">
        <f>IF(N813="základní",J813,0)</f>
        <v>0</v>
      </c>
      <c r="BF813" s="142">
        <f>IF(N813="snížená",J813,0)</f>
        <v>0</v>
      </c>
      <c r="BG813" s="142">
        <f>IF(N813="zákl. přenesená",J813,0)</f>
        <v>0</v>
      </c>
      <c r="BH813" s="142">
        <f>IF(N813="sníž. přenesená",J813,0)</f>
        <v>0</v>
      </c>
      <c r="BI813" s="142">
        <f>IF(N813="nulová",J813,0)</f>
        <v>0</v>
      </c>
      <c r="BJ813" s="15" t="s">
        <v>88</v>
      </c>
      <c r="BK813" s="142">
        <f>ROUND(I813*H813,2)</f>
        <v>0</v>
      </c>
      <c r="BL813" s="15" t="s">
        <v>247</v>
      </c>
      <c r="BM813" s="141" t="s">
        <v>1458</v>
      </c>
    </row>
    <row r="814" spans="2:65" s="1" customFormat="1">
      <c r="B814" s="30"/>
      <c r="D814" s="144" t="s">
        <v>417</v>
      </c>
      <c r="F814" s="168" t="s">
        <v>1459</v>
      </c>
      <c r="I814" s="169"/>
      <c r="L814" s="30"/>
      <c r="M814" s="170"/>
      <c r="T814" s="54"/>
      <c r="AT814" s="15" t="s">
        <v>417</v>
      </c>
      <c r="AU814" s="15" t="s">
        <v>90</v>
      </c>
    </row>
    <row r="815" spans="2:65" s="12" customFormat="1">
      <c r="B815" s="143"/>
      <c r="D815" s="144" t="s">
        <v>167</v>
      </c>
      <c r="E815" s="145" t="s">
        <v>1</v>
      </c>
      <c r="F815" s="146" t="s">
        <v>1460</v>
      </c>
      <c r="H815" s="147">
        <v>94.36</v>
      </c>
      <c r="I815" s="148"/>
      <c r="L815" s="143"/>
      <c r="M815" s="149"/>
      <c r="T815" s="150"/>
      <c r="AT815" s="145" t="s">
        <v>167</v>
      </c>
      <c r="AU815" s="145" t="s">
        <v>90</v>
      </c>
      <c r="AV815" s="12" t="s">
        <v>90</v>
      </c>
      <c r="AW815" s="12" t="s">
        <v>34</v>
      </c>
      <c r="AX815" s="12" t="s">
        <v>80</v>
      </c>
      <c r="AY815" s="145" t="s">
        <v>158</v>
      </c>
    </row>
    <row r="816" spans="2:65" s="12" customFormat="1">
      <c r="B816" s="143"/>
      <c r="D816" s="144" t="s">
        <v>167</v>
      </c>
      <c r="E816" s="145" t="s">
        <v>1</v>
      </c>
      <c r="F816" s="146" t="s">
        <v>1461</v>
      </c>
      <c r="H816" s="147">
        <v>12.21</v>
      </c>
      <c r="I816" s="148"/>
      <c r="L816" s="143"/>
      <c r="M816" s="149"/>
      <c r="T816" s="150"/>
      <c r="AT816" s="145" t="s">
        <v>167</v>
      </c>
      <c r="AU816" s="145" t="s">
        <v>90</v>
      </c>
      <c r="AV816" s="12" t="s">
        <v>90</v>
      </c>
      <c r="AW816" s="12" t="s">
        <v>34</v>
      </c>
      <c r="AX816" s="12" t="s">
        <v>80</v>
      </c>
      <c r="AY816" s="145" t="s">
        <v>158</v>
      </c>
    </row>
    <row r="817" spans="2:65" s="13" customFormat="1">
      <c r="B817" s="151"/>
      <c r="D817" s="144" t="s">
        <v>167</v>
      </c>
      <c r="E817" s="152" t="s">
        <v>1</v>
      </c>
      <c r="F817" s="153" t="s">
        <v>171</v>
      </c>
      <c r="H817" s="154">
        <v>106.57</v>
      </c>
      <c r="I817" s="155"/>
      <c r="L817" s="151"/>
      <c r="M817" s="156"/>
      <c r="T817" s="157"/>
      <c r="AT817" s="152" t="s">
        <v>167</v>
      </c>
      <c r="AU817" s="152" t="s">
        <v>90</v>
      </c>
      <c r="AV817" s="13" t="s">
        <v>165</v>
      </c>
      <c r="AW817" s="13" t="s">
        <v>34</v>
      </c>
      <c r="AX817" s="13" t="s">
        <v>88</v>
      </c>
      <c r="AY817" s="152" t="s">
        <v>158</v>
      </c>
    </row>
    <row r="818" spans="2:65" s="12" customFormat="1">
      <c r="B818" s="143"/>
      <c r="D818" s="144" t="s">
        <v>167</v>
      </c>
      <c r="F818" s="146" t="s">
        <v>1462</v>
      </c>
      <c r="H818" s="147">
        <v>122.556</v>
      </c>
      <c r="I818" s="148"/>
      <c r="L818" s="143"/>
      <c r="M818" s="149"/>
      <c r="T818" s="150"/>
      <c r="AT818" s="145" t="s">
        <v>167</v>
      </c>
      <c r="AU818" s="145" t="s">
        <v>90</v>
      </c>
      <c r="AV818" s="12" t="s">
        <v>90</v>
      </c>
      <c r="AW818" s="12" t="s">
        <v>4</v>
      </c>
      <c r="AX818" s="12" t="s">
        <v>88</v>
      </c>
      <c r="AY818" s="145" t="s">
        <v>158</v>
      </c>
    </row>
    <row r="819" spans="2:65" s="1" customFormat="1" ht="24.2" customHeight="1">
      <c r="B819" s="30"/>
      <c r="C819" s="130" t="s">
        <v>1463</v>
      </c>
      <c r="D819" s="130" t="s">
        <v>160</v>
      </c>
      <c r="E819" s="131" t="s">
        <v>1464</v>
      </c>
      <c r="F819" s="132" t="s">
        <v>1465</v>
      </c>
      <c r="G819" s="133" t="s">
        <v>239</v>
      </c>
      <c r="H819" s="134">
        <v>4.3319999999999999</v>
      </c>
      <c r="I819" s="135"/>
      <c r="J819" s="136">
        <f>ROUND(I819*H819,2)</f>
        <v>0</v>
      </c>
      <c r="K819" s="132" t="s">
        <v>164</v>
      </c>
      <c r="L819" s="30"/>
      <c r="M819" s="137" t="s">
        <v>1</v>
      </c>
      <c r="N819" s="138" t="s">
        <v>45</v>
      </c>
      <c r="P819" s="139">
        <f>O819*H819</f>
        <v>0</v>
      </c>
      <c r="Q819" s="139">
        <v>0</v>
      </c>
      <c r="R819" s="139">
        <f>Q819*H819</f>
        <v>0</v>
      </c>
      <c r="S819" s="139">
        <v>0</v>
      </c>
      <c r="T819" s="140">
        <f>S819*H819</f>
        <v>0</v>
      </c>
      <c r="AR819" s="141" t="s">
        <v>247</v>
      </c>
      <c r="AT819" s="141" t="s">
        <v>160</v>
      </c>
      <c r="AU819" s="141" t="s">
        <v>90</v>
      </c>
      <c r="AY819" s="15" t="s">
        <v>158</v>
      </c>
      <c r="BE819" s="142">
        <f>IF(N819="základní",J819,0)</f>
        <v>0</v>
      </c>
      <c r="BF819" s="142">
        <f>IF(N819="snížená",J819,0)</f>
        <v>0</v>
      </c>
      <c r="BG819" s="142">
        <f>IF(N819="zákl. přenesená",J819,0)</f>
        <v>0</v>
      </c>
      <c r="BH819" s="142">
        <f>IF(N819="sníž. přenesená",J819,0)</f>
        <v>0</v>
      </c>
      <c r="BI819" s="142">
        <f>IF(N819="nulová",J819,0)</f>
        <v>0</v>
      </c>
      <c r="BJ819" s="15" t="s">
        <v>88</v>
      </c>
      <c r="BK819" s="142">
        <f>ROUND(I819*H819,2)</f>
        <v>0</v>
      </c>
      <c r="BL819" s="15" t="s">
        <v>247</v>
      </c>
      <c r="BM819" s="141" t="s">
        <v>1466</v>
      </c>
    </row>
    <row r="820" spans="2:65" s="11" customFormat="1" ht="22.9" customHeight="1">
      <c r="B820" s="118"/>
      <c r="D820" s="119" t="s">
        <v>79</v>
      </c>
      <c r="E820" s="128" t="s">
        <v>1467</v>
      </c>
      <c r="F820" s="128" t="s">
        <v>1468</v>
      </c>
      <c r="I820" s="121"/>
      <c r="J820" s="129">
        <f>BK820</f>
        <v>0</v>
      </c>
      <c r="L820" s="118"/>
      <c r="M820" s="123"/>
      <c r="P820" s="124">
        <f>SUM(P821:P833)</f>
        <v>0</v>
      </c>
      <c r="R820" s="124">
        <f>SUM(R821:R833)</f>
        <v>0.73395176000000018</v>
      </c>
      <c r="T820" s="125">
        <f>SUM(T821:T833)</f>
        <v>0</v>
      </c>
      <c r="AR820" s="119" t="s">
        <v>90</v>
      </c>
      <c r="AT820" s="126" t="s">
        <v>79</v>
      </c>
      <c r="AU820" s="126" t="s">
        <v>88</v>
      </c>
      <c r="AY820" s="119" t="s">
        <v>158</v>
      </c>
      <c r="BK820" s="127">
        <f>SUM(BK821:BK833)</f>
        <v>0</v>
      </c>
    </row>
    <row r="821" spans="2:65" s="1" customFormat="1" ht="24.2" customHeight="1">
      <c r="B821" s="30"/>
      <c r="C821" s="130" t="s">
        <v>1469</v>
      </c>
      <c r="D821" s="130" t="s">
        <v>160</v>
      </c>
      <c r="E821" s="131" t="s">
        <v>1470</v>
      </c>
      <c r="F821" s="132" t="s">
        <v>1471</v>
      </c>
      <c r="G821" s="133" t="s">
        <v>207</v>
      </c>
      <c r="H821" s="134">
        <v>65.930000000000007</v>
      </c>
      <c r="I821" s="135"/>
      <c r="J821" s="136">
        <f>ROUND(I821*H821,2)</f>
        <v>0</v>
      </c>
      <c r="K821" s="132" t="s">
        <v>164</v>
      </c>
      <c r="L821" s="30"/>
      <c r="M821" s="137" t="s">
        <v>1</v>
      </c>
      <c r="N821" s="138" t="s">
        <v>45</v>
      </c>
      <c r="P821" s="139">
        <f>O821*H821</f>
        <v>0</v>
      </c>
      <c r="Q821" s="139">
        <v>0</v>
      </c>
      <c r="R821" s="139">
        <f>Q821*H821</f>
        <v>0</v>
      </c>
      <c r="S821" s="139">
        <v>0</v>
      </c>
      <c r="T821" s="140">
        <f>S821*H821</f>
        <v>0</v>
      </c>
      <c r="AR821" s="141" t="s">
        <v>247</v>
      </c>
      <c r="AT821" s="141" t="s">
        <v>160</v>
      </c>
      <c r="AU821" s="141" t="s">
        <v>90</v>
      </c>
      <c r="AY821" s="15" t="s">
        <v>158</v>
      </c>
      <c r="BE821" s="142">
        <f>IF(N821="základní",J821,0)</f>
        <v>0</v>
      </c>
      <c r="BF821" s="142">
        <f>IF(N821="snížená",J821,0)</f>
        <v>0</v>
      </c>
      <c r="BG821" s="142">
        <f>IF(N821="zákl. přenesená",J821,0)</f>
        <v>0</v>
      </c>
      <c r="BH821" s="142">
        <f>IF(N821="sníž. přenesená",J821,0)</f>
        <v>0</v>
      </c>
      <c r="BI821" s="142">
        <f>IF(N821="nulová",J821,0)</f>
        <v>0</v>
      </c>
      <c r="BJ821" s="15" t="s">
        <v>88</v>
      </c>
      <c r="BK821" s="142">
        <f>ROUND(I821*H821,2)</f>
        <v>0</v>
      </c>
      <c r="BL821" s="15" t="s">
        <v>247</v>
      </c>
      <c r="BM821" s="141" t="s">
        <v>1472</v>
      </c>
    </row>
    <row r="822" spans="2:65" s="1" customFormat="1" ht="16.5" customHeight="1">
      <c r="B822" s="30"/>
      <c r="C822" s="130" t="s">
        <v>1473</v>
      </c>
      <c r="D822" s="130" t="s">
        <v>160</v>
      </c>
      <c r="E822" s="131" t="s">
        <v>1474</v>
      </c>
      <c r="F822" s="132" t="s">
        <v>1475</v>
      </c>
      <c r="G822" s="133" t="s">
        <v>207</v>
      </c>
      <c r="H822" s="134">
        <v>65.930000000000007</v>
      </c>
      <c r="I822" s="135"/>
      <c r="J822" s="136">
        <f>ROUND(I822*H822,2)</f>
        <v>0</v>
      </c>
      <c r="K822" s="132" t="s">
        <v>164</v>
      </c>
      <c r="L822" s="30"/>
      <c r="M822" s="137" t="s">
        <v>1</v>
      </c>
      <c r="N822" s="138" t="s">
        <v>45</v>
      </c>
      <c r="P822" s="139">
        <f>O822*H822</f>
        <v>0</v>
      </c>
      <c r="Q822" s="139">
        <v>0</v>
      </c>
      <c r="R822" s="139">
        <f>Q822*H822</f>
        <v>0</v>
      </c>
      <c r="S822" s="139">
        <v>0</v>
      </c>
      <c r="T822" s="140">
        <f>S822*H822</f>
        <v>0</v>
      </c>
      <c r="AR822" s="141" t="s">
        <v>247</v>
      </c>
      <c r="AT822" s="141" t="s">
        <v>160</v>
      </c>
      <c r="AU822" s="141" t="s">
        <v>90</v>
      </c>
      <c r="AY822" s="15" t="s">
        <v>158</v>
      </c>
      <c r="BE822" s="142">
        <f>IF(N822="základní",J822,0)</f>
        <v>0</v>
      </c>
      <c r="BF822" s="142">
        <f>IF(N822="snížená",J822,0)</f>
        <v>0</v>
      </c>
      <c r="BG822" s="142">
        <f>IF(N822="zákl. přenesená",J822,0)</f>
        <v>0</v>
      </c>
      <c r="BH822" s="142">
        <f>IF(N822="sníž. přenesená",J822,0)</f>
        <v>0</v>
      </c>
      <c r="BI822" s="142">
        <f>IF(N822="nulová",J822,0)</f>
        <v>0</v>
      </c>
      <c r="BJ822" s="15" t="s">
        <v>88</v>
      </c>
      <c r="BK822" s="142">
        <f>ROUND(I822*H822,2)</f>
        <v>0</v>
      </c>
      <c r="BL822" s="15" t="s">
        <v>247</v>
      </c>
      <c r="BM822" s="141" t="s">
        <v>1476</v>
      </c>
    </row>
    <row r="823" spans="2:65" s="1" customFormat="1" ht="24.2" customHeight="1">
      <c r="B823" s="30"/>
      <c r="C823" s="130" t="s">
        <v>1477</v>
      </c>
      <c r="D823" s="130" t="s">
        <v>160</v>
      </c>
      <c r="E823" s="131" t="s">
        <v>1478</v>
      </c>
      <c r="F823" s="132" t="s">
        <v>1479</v>
      </c>
      <c r="G823" s="133" t="s">
        <v>207</v>
      </c>
      <c r="H823" s="134">
        <v>65.930000000000007</v>
      </c>
      <c r="I823" s="135"/>
      <c r="J823" s="136">
        <f>ROUND(I823*H823,2)</f>
        <v>0</v>
      </c>
      <c r="K823" s="132" t="s">
        <v>164</v>
      </c>
      <c r="L823" s="30"/>
      <c r="M823" s="137" t="s">
        <v>1</v>
      </c>
      <c r="N823" s="138" t="s">
        <v>45</v>
      </c>
      <c r="P823" s="139">
        <f>O823*H823</f>
        <v>0</v>
      </c>
      <c r="Q823" s="139">
        <v>3.0000000000000001E-5</v>
      </c>
      <c r="R823" s="139">
        <f>Q823*H823</f>
        <v>1.9779000000000003E-3</v>
      </c>
      <c r="S823" s="139">
        <v>0</v>
      </c>
      <c r="T823" s="140">
        <f>S823*H823</f>
        <v>0</v>
      </c>
      <c r="AR823" s="141" t="s">
        <v>247</v>
      </c>
      <c r="AT823" s="141" t="s">
        <v>160</v>
      </c>
      <c r="AU823" s="141" t="s">
        <v>90</v>
      </c>
      <c r="AY823" s="15" t="s">
        <v>158</v>
      </c>
      <c r="BE823" s="142">
        <f>IF(N823="základní",J823,0)</f>
        <v>0</v>
      </c>
      <c r="BF823" s="142">
        <f>IF(N823="snížená",J823,0)</f>
        <v>0</v>
      </c>
      <c r="BG823" s="142">
        <f>IF(N823="zákl. přenesená",J823,0)</f>
        <v>0</v>
      </c>
      <c r="BH823" s="142">
        <f>IF(N823="sníž. přenesená",J823,0)</f>
        <v>0</v>
      </c>
      <c r="BI823" s="142">
        <f>IF(N823="nulová",J823,0)</f>
        <v>0</v>
      </c>
      <c r="BJ823" s="15" t="s">
        <v>88</v>
      </c>
      <c r="BK823" s="142">
        <f>ROUND(I823*H823,2)</f>
        <v>0</v>
      </c>
      <c r="BL823" s="15" t="s">
        <v>247</v>
      </c>
      <c r="BM823" s="141" t="s">
        <v>1480</v>
      </c>
    </row>
    <row r="824" spans="2:65" s="1" customFormat="1" ht="33" customHeight="1">
      <c r="B824" s="30"/>
      <c r="C824" s="130" t="s">
        <v>1481</v>
      </c>
      <c r="D824" s="130" t="s">
        <v>160</v>
      </c>
      <c r="E824" s="131" t="s">
        <v>1482</v>
      </c>
      <c r="F824" s="132" t="s">
        <v>1483</v>
      </c>
      <c r="G824" s="133" t="s">
        <v>207</v>
      </c>
      <c r="H824" s="134">
        <v>65.930000000000007</v>
      </c>
      <c r="I824" s="135"/>
      <c r="J824" s="136">
        <f>ROUND(I824*H824,2)</f>
        <v>0</v>
      </c>
      <c r="K824" s="132" t="s">
        <v>164</v>
      </c>
      <c r="L824" s="30"/>
      <c r="M824" s="137" t="s">
        <v>1</v>
      </c>
      <c r="N824" s="138" t="s">
        <v>45</v>
      </c>
      <c r="P824" s="139">
        <f>O824*H824</f>
        <v>0</v>
      </c>
      <c r="Q824" s="139">
        <v>7.4999999999999997E-3</v>
      </c>
      <c r="R824" s="139">
        <f>Q824*H824</f>
        <v>0.49447500000000005</v>
      </c>
      <c r="S824" s="139">
        <v>0</v>
      </c>
      <c r="T824" s="140">
        <f>S824*H824</f>
        <v>0</v>
      </c>
      <c r="AR824" s="141" t="s">
        <v>247</v>
      </c>
      <c r="AT824" s="141" t="s">
        <v>160</v>
      </c>
      <c r="AU824" s="141" t="s">
        <v>90</v>
      </c>
      <c r="AY824" s="15" t="s">
        <v>158</v>
      </c>
      <c r="BE824" s="142">
        <f>IF(N824="základní",J824,0)</f>
        <v>0</v>
      </c>
      <c r="BF824" s="142">
        <f>IF(N824="snížená",J824,0)</f>
        <v>0</v>
      </c>
      <c r="BG824" s="142">
        <f>IF(N824="zákl. přenesená",J824,0)</f>
        <v>0</v>
      </c>
      <c r="BH824" s="142">
        <f>IF(N824="sníž. přenesená",J824,0)</f>
        <v>0</v>
      </c>
      <c r="BI824" s="142">
        <f>IF(N824="nulová",J824,0)</f>
        <v>0</v>
      </c>
      <c r="BJ824" s="15" t="s">
        <v>88</v>
      </c>
      <c r="BK824" s="142">
        <f>ROUND(I824*H824,2)</f>
        <v>0</v>
      </c>
      <c r="BL824" s="15" t="s">
        <v>247</v>
      </c>
      <c r="BM824" s="141" t="s">
        <v>1484</v>
      </c>
    </row>
    <row r="825" spans="2:65" s="1" customFormat="1" ht="16.5" customHeight="1">
      <c r="B825" s="30"/>
      <c r="C825" s="130" t="s">
        <v>1485</v>
      </c>
      <c r="D825" s="130" t="s">
        <v>160</v>
      </c>
      <c r="E825" s="131" t="s">
        <v>1486</v>
      </c>
      <c r="F825" s="132" t="s">
        <v>1487</v>
      </c>
      <c r="G825" s="133" t="s">
        <v>207</v>
      </c>
      <c r="H825" s="134">
        <v>65.930000000000007</v>
      </c>
      <c r="I825" s="135"/>
      <c r="J825" s="136">
        <f>ROUND(I825*H825,2)</f>
        <v>0</v>
      </c>
      <c r="K825" s="132" t="s">
        <v>164</v>
      </c>
      <c r="L825" s="30"/>
      <c r="M825" s="137" t="s">
        <v>1</v>
      </c>
      <c r="N825" s="138" t="s">
        <v>45</v>
      </c>
      <c r="P825" s="139">
        <f>O825*H825</f>
        <v>0</v>
      </c>
      <c r="Q825" s="139">
        <v>2.9999999999999997E-4</v>
      </c>
      <c r="R825" s="139">
        <f>Q825*H825</f>
        <v>1.9779000000000001E-2</v>
      </c>
      <c r="S825" s="139">
        <v>0</v>
      </c>
      <c r="T825" s="140">
        <f>S825*H825</f>
        <v>0</v>
      </c>
      <c r="AR825" s="141" t="s">
        <v>247</v>
      </c>
      <c r="AT825" s="141" t="s">
        <v>160</v>
      </c>
      <c r="AU825" s="141" t="s">
        <v>90</v>
      </c>
      <c r="AY825" s="15" t="s">
        <v>158</v>
      </c>
      <c r="BE825" s="142">
        <f>IF(N825="základní",J825,0)</f>
        <v>0</v>
      </c>
      <c r="BF825" s="142">
        <f>IF(N825="snížená",J825,0)</f>
        <v>0</v>
      </c>
      <c r="BG825" s="142">
        <f>IF(N825="zákl. přenesená",J825,0)</f>
        <v>0</v>
      </c>
      <c r="BH825" s="142">
        <f>IF(N825="sníž. přenesená",J825,0)</f>
        <v>0</v>
      </c>
      <c r="BI825" s="142">
        <f>IF(N825="nulová",J825,0)</f>
        <v>0</v>
      </c>
      <c r="BJ825" s="15" t="s">
        <v>88</v>
      </c>
      <c r="BK825" s="142">
        <f>ROUND(I825*H825,2)</f>
        <v>0</v>
      </c>
      <c r="BL825" s="15" t="s">
        <v>247</v>
      </c>
      <c r="BM825" s="141" t="s">
        <v>1488</v>
      </c>
    </row>
    <row r="826" spans="2:65" s="1" customFormat="1" ht="44.25" customHeight="1">
      <c r="B826" s="30"/>
      <c r="C826" s="158" t="s">
        <v>1489</v>
      </c>
      <c r="D826" s="158" t="s">
        <v>328</v>
      </c>
      <c r="E826" s="159" t="s">
        <v>1490</v>
      </c>
      <c r="F826" s="160" t="s">
        <v>1491</v>
      </c>
      <c r="G826" s="161" t="s">
        <v>207</v>
      </c>
      <c r="H826" s="162">
        <v>72.522999999999996</v>
      </c>
      <c r="I826" s="163"/>
      <c r="J826" s="164">
        <f>ROUND(I826*H826,2)</f>
        <v>0</v>
      </c>
      <c r="K826" s="160" t="s">
        <v>1</v>
      </c>
      <c r="L826" s="165"/>
      <c r="M826" s="166" t="s">
        <v>1</v>
      </c>
      <c r="N826" s="167" t="s">
        <v>45</v>
      </c>
      <c r="P826" s="139">
        <f>O826*H826</f>
        <v>0</v>
      </c>
      <c r="Q826" s="139">
        <v>2.8E-3</v>
      </c>
      <c r="R826" s="139">
        <f>Q826*H826</f>
        <v>0.20306439999999998</v>
      </c>
      <c r="S826" s="139">
        <v>0</v>
      </c>
      <c r="T826" s="140">
        <f>S826*H826</f>
        <v>0</v>
      </c>
      <c r="AR826" s="141" t="s">
        <v>327</v>
      </c>
      <c r="AT826" s="141" t="s">
        <v>328</v>
      </c>
      <c r="AU826" s="141" t="s">
        <v>90</v>
      </c>
      <c r="AY826" s="15" t="s">
        <v>158</v>
      </c>
      <c r="BE826" s="142">
        <f>IF(N826="základní",J826,0)</f>
        <v>0</v>
      </c>
      <c r="BF826" s="142">
        <f>IF(N826="snížená",J826,0)</f>
        <v>0</v>
      </c>
      <c r="BG826" s="142">
        <f>IF(N826="zákl. přenesená",J826,0)</f>
        <v>0</v>
      </c>
      <c r="BH826" s="142">
        <f>IF(N826="sníž. přenesená",J826,0)</f>
        <v>0</v>
      </c>
      <c r="BI826" s="142">
        <f>IF(N826="nulová",J826,0)</f>
        <v>0</v>
      </c>
      <c r="BJ826" s="15" t="s">
        <v>88</v>
      </c>
      <c r="BK826" s="142">
        <f>ROUND(I826*H826,2)</f>
        <v>0</v>
      </c>
      <c r="BL826" s="15" t="s">
        <v>247</v>
      </c>
      <c r="BM826" s="141" t="s">
        <v>1492</v>
      </c>
    </row>
    <row r="827" spans="2:65" s="1" customFormat="1">
      <c r="B827" s="30"/>
      <c r="D827" s="144" t="s">
        <v>417</v>
      </c>
      <c r="F827" s="168" t="s">
        <v>1459</v>
      </c>
      <c r="I827" s="169"/>
      <c r="L827" s="30"/>
      <c r="M827" s="170"/>
      <c r="T827" s="54"/>
      <c r="AT827" s="15" t="s">
        <v>417</v>
      </c>
      <c r="AU827" s="15" t="s">
        <v>90</v>
      </c>
    </row>
    <row r="828" spans="2:65" s="12" customFormat="1">
      <c r="B828" s="143"/>
      <c r="D828" s="144" t="s">
        <v>167</v>
      </c>
      <c r="F828" s="146" t="s">
        <v>1493</v>
      </c>
      <c r="H828" s="147">
        <v>72.522999999999996</v>
      </c>
      <c r="I828" s="148"/>
      <c r="L828" s="143"/>
      <c r="M828" s="149"/>
      <c r="T828" s="150"/>
      <c r="AT828" s="145" t="s">
        <v>167</v>
      </c>
      <c r="AU828" s="145" t="s">
        <v>90</v>
      </c>
      <c r="AV828" s="12" t="s">
        <v>90</v>
      </c>
      <c r="AW828" s="12" t="s">
        <v>4</v>
      </c>
      <c r="AX828" s="12" t="s">
        <v>88</v>
      </c>
      <c r="AY828" s="145" t="s">
        <v>158</v>
      </c>
    </row>
    <row r="829" spans="2:65" s="1" customFormat="1" ht="16.5" customHeight="1">
      <c r="B829" s="30"/>
      <c r="C829" s="130" t="s">
        <v>1494</v>
      </c>
      <c r="D829" s="130" t="s">
        <v>160</v>
      </c>
      <c r="E829" s="131" t="s">
        <v>1495</v>
      </c>
      <c r="F829" s="132" t="s">
        <v>1496</v>
      </c>
      <c r="G829" s="133" t="s">
        <v>297</v>
      </c>
      <c r="H829" s="134">
        <v>36.86</v>
      </c>
      <c r="I829" s="135"/>
      <c r="J829" s="136">
        <f>ROUND(I829*H829,2)</f>
        <v>0</v>
      </c>
      <c r="K829" s="132" t="s">
        <v>164</v>
      </c>
      <c r="L829" s="30"/>
      <c r="M829" s="137" t="s">
        <v>1</v>
      </c>
      <c r="N829" s="138" t="s">
        <v>45</v>
      </c>
      <c r="P829" s="139">
        <f>O829*H829</f>
        <v>0</v>
      </c>
      <c r="Q829" s="139">
        <v>1.0000000000000001E-5</v>
      </c>
      <c r="R829" s="139">
        <f>Q829*H829</f>
        <v>3.6860000000000001E-4</v>
      </c>
      <c r="S829" s="139">
        <v>0</v>
      </c>
      <c r="T829" s="140">
        <f>S829*H829</f>
        <v>0</v>
      </c>
      <c r="AR829" s="141" t="s">
        <v>247</v>
      </c>
      <c r="AT829" s="141" t="s">
        <v>160</v>
      </c>
      <c r="AU829" s="141" t="s">
        <v>90</v>
      </c>
      <c r="AY829" s="15" t="s">
        <v>158</v>
      </c>
      <c r="BE829" s="142">
        <f>IF(N829="základní",J829,0)</f>
        <v>0</v>
      </c>
      <c r="BF829" s="142">
        <f>IF(N829="snížená",J829,0)</f>
        <v>0</v>
      </c>
      <c r="BG829" s="142">
        <f>IF(N829="zákl. přenesená",J829,0)</f>
        <v>0</v>
      </c>
      <c r="BH829" s="142">
        <f>IF(N829="sníž. přenesená",J829,0)</f>
        <v>0</v>
      </c>
      <c r="BI829" s="142">
        <f>IF(N829="nulová",J829,0)</f>
        <v>0</v>
      </c>
      <c r="BJ829" s="15" t="s">
        <v>88</v>
      </c>
      <c r="BK829" s="142">
        <f>ROUND(I829*H829,2)</f>
        <v>0</v>
      </c>
      <c r="BL829" s="15" t="s">
        <v>247</v>
      </c>
      <c r="BM829" s="141" t="s">
        <v>1497</v>
      </c>
    </row>
    <row r="830" spans="2:65" s="1" customFormat="1" ht="16.5" customHeight="1">
      <c r="B830" s="30"/>
      <c r="C830" s="158" t="s">
        <v>1498</v>
      </c>
      <c r="D830" s="158" t="s">
        <v>328</v>
      </c>
      <c r="E830" s="159" t="s">
        <v>1499</v>
      </c>
      <c r="F830" s="160" t="s">
        <v>1500</v>
      </c>
      <c r="G830" s="161" t="s">
        <v>297</v>
      </c>
      <c r="H830" s="162">
        <v>37.597000000000001</v>
      </c>
      <c r="I830" s="163"/>
      <c r="J830" s="164">
        <f>ROUND(I830*H830,2)</f>
        <v>0</v>
      </c>
      <c r="K830" s="160" t="s">
        <v>164</v>
      </c>
      <c r="L830" s="165"/>
      <c r="M830" s="166" t="s">
        <v>1</v>
      </c>
      <c r="N830" s="167" t="s">
        <v>45</v>
      </c>
      <c r="P830" s="139">
        <f>O830*H830</f>
        <v>0</v>
      </c>
      <c r="Q830" s="139">
        <v>3.8000000000000002E-4</v>
      </c>
      <c r="R830" s="139">
        <f>Q830*H830</f>
        <v>1.4286860000000002E-2</v>
      </c>
      <c r="S830" s="139">
        <v>0</v>
      </c>
      <c r="T830" s="140">
        <f>S830*H830</f>
        <v>0</v>
      </c>
      <c r="AR830" s="141" t="s">
        <v>327</v>
      </c>
      <c r="AT830" s="141" t="s">
        <v>328</v>
      </c>
      <c r="AU830" s="141" t="s">
        <v>90</v>
      </c>
      <c r="AY830" s="15" t="s">
        <v>158</v>
      </c>
      <c r="BE830" s="142">
        <f>IF(N830="základní",J830,0)</f>
        <v>0</v>
      </c>
      <c r="BF830" s="142">
        <f>IF(N830="snížená",J830,0)</f>
        <v>0</v>
      </c>
      <c r="BG830" s="142">
        <f>IF(N830="zákl. přenesená",J830,0)</f>
        <v>0</v>
      </c>
      <c r="BH830" s="142">
        <f>IF(N830="sníž. přenesená",J830,0)</f>
        <v>0</v>
      </c>
      <c r="BI830" s="142">
        <f>IF(N830="nulová",J830,0)</f>
        <v>0</v>
      </c>
      <c r="BJ830" s="15" t="s">
        <v>88</v>
      </c>
      <c r="BK830" s="142">
        <f>ROUND(I830*H830,2)</f>
        <v>0</v>
      </c>
      <c r="BL830" s="15" t="s">
        <v>247</v>
      </c>
      <c r="BM830" s="141" t="s">
        <v>1501</v>
      </c>
    </row>
    <row r="831" spans="2:65" s="1" customFormat="1">
      <c r="B831" s="30"/>
      <c r="D831" s="144" t="s">
        <v>417</v>
      </c>
      <c r="F831" s="168" t="s">
        <v>1502</v>
      </c>
      <c r="I831" s="169"/>
      <c r="L831" s="30"/>
      <c r="M831" s="170"/>
      <c r="T831" s="54"/>
      <c r="AT831" s="15" t="s">
        <v>417</v>
      </c>
      <c r="AU831" s="15" t="s">
        <v>90</v>
      </c>
    </row>
    <row r="832" spans="2:65" s="12" customFormat="1">
      <c r="B832" s="143"/>
      <c r="D832" s="144" t="s">
        <v>167</v>
      </c>
      <c r="F832" s="146" t="s">
        <v>1503</v>
      </c>
      <c r="H832" s="147">
        <v>37.597000000000001</v>
      </c>
      <c r="I832" s="148"/>
      <c r="L832" s="143"/>
      <c r="M832" s="149"/>
      <c r="T832" s="150"/>
      <c r="AT832" s="145" t="s">
        <v>167</v>
      </c>
      <c r="AU832" s="145" t="s">
        <v>90</v>
      </c>
      <c r="AV832" s="12" t="s">
        <v>90</v>
      </c>
      <c r="AW832" s="12" t="s">
        <v>4</v>
      </c>
      <c r="AX832" s="12" t="s">
        <v>88</v>
      </c>
      <c r="AY832" s="145" t="s">
        <v>158</v>
      </c>
    </row>
    <row r="833" spans="2:65" s="1" customFormat="1" ht="24.2" customHeight="1">
      <c r="B833" s="30"/>
      <c r="C833" s="130" t="s">
        <v>1504</v>
      </c>
      <c r="D833" s="130" t="s">
        <v>160</v>
      </c>
      <c r="E833" s="131" t="s">
        <v>1505</v>
      </c>
      <c r="F833" s="132" t="s">
        <v>1506</v>
      </c>
      <c r="G833" s="133" t="s">
        <v>239</v>
      </c>
      <c r="H833" s="134">
        <v>0.73399999999999999</v>
      </c>
      <c r="I833" s="135"/>
      <c r="J833" s="136">
        <f>ROUND(I833*H833,2)</f>
        <v>0</v>
      </c>
      <c r="K833" s="132" t="s">
        <v>164</v>
      </c>
      <c r="L833" s="30"/>
      <c r="M833" s="137" t="s">
        <v>1</v>
      </c>
      <c r="N833" s="138" t="s">
        <v>45</v>
      </c>
      <c r="P833" s="139">
        <f>O833*H833</f>
        <v>0</v>
      </c>
      <c r="Q833" s="139">
        <v>0</v>
      </c>
      <c r="R833" s="139">
        <f>Q833*H833</f>
        <v>0</v>
      </c>
      <c r="S833" s="139">
        <v>0</v>
      </c>
      <c r="T833" s="140">
        <f>S833*H833</f>
        <v>0</v>
      </c>
      <c r="AR833" s="141" t="s">
        <v>247</v>
      </c>
      <c r="AT833" s="141" t="s">
        <v>160</v>
      </c>
      <c r="AU833" s="141" t="s">
        <v>90</v>
      </c>
      <c r="AY833" s="15" t="s">
        <v>158</v>
      </c>
      <c r="BE833" s="142">
        <f>IF(N833="základní",J833,0)</f>
        <v>0</v>
      </c>
      <c r="BF833" s="142">
        <f>IF(N833="snížená",J833,0)</f>
        <v>0</v>
      </c>
      <c r="BG833" s="142">
        <f>IF(N833="zákl. přenesená",J833,0)</f>
        <v>0</v>
      </c>
      <c r="BH833" s="142">
        <f>IF(N833="sníž. přenesená",J833,0)</f>
        <v>0</v>
      </c>
      <c r="BI833" s="142">
        <f>IF(N833="nulová",J833,0)</f>
        <v>0</v>
      </c>
      <c r="BJ833" s="15" t="s">
        <v>88</v>
      </c>
      <c r="BK833" s="142">
        <f>ROUND(I833*H833,2)</f>
        <v>0</v>
      </c>
      <c r="BL833" s="15" t="s">
        <v>247</v>
      </c>
      <c r="BM833" s="141" t="s">
        <v>1507</v>
      </c>
    </row>
    <row r="834" spans="2:65" s="11" customFormat="1" ht="22.9" customHeight="1">
      <c r="B834" s="118"/>
      <c r="D834" s="119" t="s">
        <v>79</v>
      </c>
      <c r="E834" s="128" t="s">
        <v>1508</v>
      </c>
      <c r="F834" s="128" t="s">
        <v>1509</v>
      </c>
      <c r="I834" s="121"/>
      <c r="J834" s="129">
        <f>BK834</f>
        <v>0</v>
      </c>
      <c r="L834" s="118"/>
      <c r="M834" s="123"/>
      <c r="P834" s="124">
        <f>SUM(P835:P862)</f>
        <v>0</v>
      </c>
      <c r="R834" s="124">
        <f>SUM(R835:R862)</f>
        <v>2.1667594499999998</v>
      </c>
      <c r="T834" s="125">
        <f>SUM(T835:T862)</f>
        <v>0</v>
      </c>
      <c r="AR834" s="119" t="s">
        <v>90</v>
      </c>
      <c r="AT834" s="126" t="s">
        <v>79</v>
      </c>
      <c r="AU834" s="126" t="s">
        <v>88</v>
      </c>
      <c r="AY834" s="119" t="s">
        <v>158</v>
      </c>
      <c r="BK834" s="127">
        <f>SUM(BK835:BK862)</f>
        <v>0</v>
      </c>
    </row>
    <row r="835" spans="2:65" s="1" customFormat="1" ht="16.5" customHeight="1">
      <c r="B835" s="30"/>
      <c r="C835" s="130" t="s">
        <v>1510</v>
      </c>
      <c r="D835" s="130" t="s">
        <v>160</v>
      </c>
      <c r="E835" s="131" t="s">
        <v>1511</v>
      </c>
      <c r="F835" s="132" t="s">
        <v>1512</v>
      </c>
      <c r="G835" s="133" t="s">
        <v>207</v>
      </c>
      <c r="H835" s="134">
        <v>80.59</v>
      </c>
      <c r="I835" s="135"/>
      <c r="J835" s="136">
        <f>ROUND(I835*H835,2)</f>
        <v>0</v>
      </c>
      <c r="K835" s="132" t="s">
        <v>164</v>
      </c>
      <c r="L835" s="30"/>
      <c r="M835" s="137" t="s">
        <v>1</v>
      </c>
      <c r="N835" s="138" t="s">
        <v>45</v>
      </c>
      <c r="P835" s="139">
        <f>O835*H835</f>
        <v>0</v>
      </c>
      <c r="Q835" s="139">
        <v>0</v>
      </c>
      <c r="R835" s="139">
        <f>Q835*H835</f>
        <v>0</v>
      </c>
      <c r="S835" s="139">
        <v>0</v>
      </c>
      <c r="T835" s="140">
        <f>S835*H835</f>
        <v>0</v>
      </c>
      <c r="AR835" s="141" t="s">
        <v>247</v>
      </c>
      <c r="AT835" s="141" t="s">
        <v>160</v>
      </c>
      <c r="AU835" s="141" t="s">
        <v>90</v>
      </c>
      <c r="AY835" s="15" t="s">
        <v>158</v>
      </c>
      <c r="BE835" s="142">
        <f>IF(N835="základní",J835,0)</f>
        <v>0</v>
      </c>
      <c r="BF835" s="142">
        <f>IF(N835="snížená",J835,0)</f>
        <v>0</v>
      </c>
      <c r="BG835" s="142">
        <f>IF(N835="zákl. přenesená",J835,0)</f>
        <v>0</v>
      </c>
      <c r="BH835" s="142">
        <f>IF(N835="sníž. přenesená",J835,0)</f>
        <v>0</v>
      </c>
      <c r="BI835" s="142">
        <f>IF(N835="nulová",J835,0)</f>
        <v>0</v>
      </c>
      <c r="BJ835" s="15" t="s">
        <v>88</v>
      </c>
      <c r="BK835" s="142">
        <f>ROUND(I835*H835,2)</f>
        <v>0</v>
      </c>
      <c r="BL835" s="15" t="s">
        <v>247</v>
      </c>
      <c r="BM835" s="141" t="s">
        <v>1513</v>
      </c>
    </row>
    <row r="836" spans="2:65" s="12" customFormat="1">
      <c r="B836" s="143"/>
      <c r="D836" s="144" t="s">
        <v>167</v>
      </c>
      <c r="E836" s="145" t="s">
        <v>1</v>
      </c>
      <c r="F836" s="146" t="s">
        <v>1514</v>
      </c>
      <c r="H836" s="147">
        <v>70.84</v>
      </c>
      <c r="I836" s="148"/>
      <c r="L836" s="143"/>
      <c r="M836" s="149"/>
      <c r="T836" s="150"/>
      <c r="AT836" s="145" t="s">
        <v>167</v>
      </c>
      <c r="AU836" s="145" t="s">
        <v>90</v>
      </c>
      <c r="AV836" s="12" t="s">
        <v>90</v>
      </c>
      <c r="AW836" s="12" t="s">
        <v>34</v>
      </c>
      <c r="AX836" s="12" t="s">
        <v>80</v>
      </c>
      <c r="AY836" s="145" t="s">
        <v>158</v>
      </c>
    </row>
    <row r="837" spans="2:65" s="12" customFormat="1">
      <c r="B837" s="143"/>
      <c r="D837" s="144" t="s">
        <v>167</v>
      </c>
      <c r="E837" s="145" t="s">
        <v>1</v>
      </c>
      <c r="F837" s="146" t="s">
        <v>1515</v>
      </c>
      <c r="H837" s="147">
        <v>5.4</v>
      </c>
      <c r="I837" s="148"/>
      <c r="L837" s="143"/>
      <c r="M837" s="149"/>
      <c r="T837" s="150"/>
      <c r="AT837" s="145" t="s">
        <v>167</v>
      </c>
      <c r="AU837" s="145" t="s">
        <v>90</v>
      </c>
      <c r="AV837" s="12" t="s">
        <v>90</v>
      </c>
      <c r="AW837" s="12" t="s">
        <v>34</v>
      </c>
      <c r="AX837" s="12" t="s">
        <v>80</v>
      </c>
      <c r="AY837" s="145" t="s">
        <v>158</v>
      </c>
    </row>
    <row r="838" spans="2:65" s="12" customFormat="1">
      <c r="B838" s="143"/>
      <c r="D838" s="144" t="s">
        <v>167</v>
      </c>
      <c r="E838" s="145" t="s">
        <v>1</v>
      </c>
      <c r="F838" s="146" t="s">
        <v>1516</v>
      </c>
      <c r="H838" s="147">
        <v>4.3499999999999996</v>
      </c>
      <c r="I838" s="148"/>
      <c r="L838" s="143"/>
      <c r="M838" s="149"/>
      <c r="T838" s="150"/>
      <c r="AT838" s="145" t="s">
        <v>167</v>
      </c>
      <c r="AU838" s="145" t="s">
        <v>90</v>
      </c>
      <c r="AV838" s="12" t="s">
        <v>90</v>
      </c>
      <c r="AW838" s="12" t="s">
        <v>34</v>
      </c>
      <c r="AX838" s="12" t="s">
        <v>80</v>
      </c>
      <c r="AY838" s="145" t="s">
        <v>158</v>
      </c>
    </row>
    <row r="839" spans="2:65" s="13" customFormat="1">
      <c r="B839" s="151"/>
      <c r="D839" s="144" t="s">
        <v>167</v>
      </c>
      <c r="E839" s="152" t="s">
        <v>1</v>
      </c>
      <c r="F839" s="153" t="s">
        <v>171</v>
      </c>
      <c r="H839" s="154">
        <v>80.59</v>
      </c>
      <c r="I839" s="155"/>
      <c r="L839" s="151"/>
      <c r="M839" s="156"/>
      <c r="T839" s="157"/>
      <c r="AT839" s="152" t="s">
        <v>167</v>
      </c>
      <c r="AU839" s="152" t="s">
        <v>90</v>
      </c>
      <c r="AV839" s="13" t="s">
        <v>165</v>
      </c>
      <c r="AW839" s="13" t="s">
        <v>34</v>
      </c>
      <c r="AX839" s="13" t="s">
        <v>88</v>
      </c>
      <c r="AY839" s="152" t="s">
        <v>158</v>
      </c>
    </row>
    <row r="840" spans="2:65" s="1" customFormat="1" ht="16.5" customHeight="1">
      <c r="B840" s="30"/>
      <c r="C840" s="130" t="s">
        <v>1517</v>
      </c>
      <c r="D840" s="130" t="s">
        <v>160</v>
      </c>
      <c r="E840" s="131" t="s">
        <v>1518</v>
      </c>
      <c r="F840" s="132" t="s">
        <v>1519</v>
      </c>
      <c r="G840" s="133" t="s">
        <v>207</v>
      </c>
      <c r="H840" s="134">
        <v>80.59</v>
      </c>
      <c r="I840" s="135"/>
      <c r="J840" s="136">
        <f>ROUND(I840*H840,2)</f>
        <v>0</v>
      </c>
      <c r="K840" s="132" t="s">
        <v>164</v>
      </c>
      <c r="L840" s="30"/>
      <c r="M840" s="137" t="s">
        <v>1</v>
      </c>
      <c r="N840" s="138" t="s">
        <v>45</v>
      </c>
      <c r="P840" s="139">
        <f>O840*H840</f>
        <v>0</v>
      </c>
      <c r="Q840" s="139">
        <v>2.9999999999999997E-4</v>
      </c>
      <c r="R840" s="139">
        <f>Q840*H840</f>
        <v>2.4177000000000001E-2</v>
      </c>
      <c r="S840" s="139">
        <v>0</v>
      </c>
      <c r="T840" s="140">
        <f>S840*H840</f>
        <v>0</v>
      </c>
      <c r="AR840" s="141" t="s">
        <v>247</v>
      </c>
      <c r="AT840" s="141" t="s">
        <v>160</v>
      </c>
      <c r="AU840" s="141" t="s">
        <v>90</v>
      </c>
      <c r="AY840" s="15" t="s">
        <v>158</v>
      </c>
      <c r="BE840" s="142">
        <f>IF(N840="základní",J840,0)</f>
        <v>0</v>
      </c>
      <c r="BF840" s="142">
        <f>IF(N840="snížená",J840,0)</f>
        <v>0</v>
      </c>
      <c r="BG840" s="142">
        <f>IF(N840="zákl. přenesená",J840,0)</f>
        <v>0</v>
      </c>
      <c r="BH840" s="142">
        <f>IF(N840="sníž. přenesená",J840,0)</f>
        <v>0</v>
      </c>
      <c r="BI840" s="142">
        <f>IF(N840="nulová",J840,0)</f>
        <v>0</v>
      </c>
      <c r="BJ840" s="15" t="s">
        <v>88</v>
      </c>
      <c r="BK840" s="142">
        <f>ROUND(I840*H840,2)</f>
        <v>0</v>
      </c>
      <c r="BL840" s="15" t="s">
        <v>247</v>
      </c>
      <c r="BM840" s="141" t="s">
        <v>1520</v>
      </c>
    </row>
    <row r="841" spans="2:65" s="12" customFormat="1">
      <c r="B841" s="143"/>
      <c r="D841" s="144" t="s">
        <v>167</v>
      </c>
      <c r="E841" s="145" t="s">
        <v>1</v>
      </c>
      <c r="F841" s="146" t="s">
        <v>1514</v>
      </c>
      <c r="H841" s="147">
        <v>70.84</v>
      </c>
      <c r="I841" s="148"/>
      <c r="L841" s="143"/>
      <c r="M841" s="149"/>
      <c r="T841" s="150"/>
      <c r="AT841" s="145" t="s">
        <v>167</v>
      </c>
      <c r="AU841" s="145" t="s">
        <v>90</v>
      </c>
      <c r="AV841" s="12" t="s">
        <v>90</v>
      </c>
      <c r="AW841" s="12" t="s">
        <v>34</v>
      </c>
      <c r="AX841" s="12" t="s">
        <v>80</v>
      </c>
      <c r="AY841" s="145" t="s">
        <v>158</v>
      </c>
    </row>
    <row r="842" spans="2:65" s="12" customFormat="1">
      <c r="B842" s="143"/>
      <c r="D842" s="144" t="s">
        <v>167</v>
      </c>
      <c r="E842" s="145" t="s">
        <v>1</v>
      </c>
      <c r="F842" s="146" t="s">
        <v>1515</v>
      </c>
      <c r="H842" s="147">
        <v>5.4</v>
      </c>
      <c r="I842" s="148"/>
      <c r="L842" s="143"/>
      <c r="M842" s="149"/>
      <c r="T842" s="150"/>
      <c r="AT842" s="145" t="s">
        <v>167</v>
      </c>
      <c r="AU842" s="145" t="s">
        <v>90</v>
      </c>
      <c r="AV842" s="12" t="s">
        <v>90</v>
      </c>
      <c r="AW842" s="12" t="s">
        <v>34</v>
      </c>
      <c r="AX842" s="12" t="s">
        <v>80</v>
      </c>
      <c r="AY842" s="145" t="s">
        <v>158</v>
      </c>
    </row>
    <row r="843" spans="2:65" s="12" customFormat="1">
      <c r="B843" s="143"/>
      <c r="D843" s="144" t="s">
        <v>167</v>
      </c>
      <c r="E843" s="145" t="s">
        <v>1</v>
      </c>
      <c r="F843" s="146" t="s">
        <v>1516</v>
      </c>
      <c r="H843" s="147">
        <v>4.3499999999999996</v>
      </c>
      <c r="I843" s="148"/>
      <c r="L843" s="143"/>
      <c r="M843" s="149"/>
      <c r="T843" s="150"/>
      <c r="AT843" s="145" t="s">
        <v>167</v>
      </c>
      <c r="AU843" s="145" t="s">
        <v>90</v>
      </c>
      <c r="AV843" s="12" t="s">
        <v>90</v>
      </c>
      <c r="AW843" s="12" t="s">
        <v>34</v>
      </c>
      <c r="AX843" s="12" t="s">
        <v>80</v>
      </c>
      <c r="AY843" s="145" t="s">
        <v>158</v>
      </c>
    </row>
    <row r="844" spans="2:65" s="13" customFormat="1">
      <c r="B844" s="151"/>
      <c r="D844" s="144" t="s">
        <v>167</v>
      </c>
      <c r="E844" s="152" t="s">
        <v>1</v>
      </c>
      <c r="F844" s="153" t="s">
        <v>171</v>
      </c>
      <c r="H844" s="154">
        <v>80.59</v>
      </c>
      <c r="I844" s="155"/>
      <c r="L844" s="151"/>
      <c r="M844" s="156"/>
      <c r="T844" s="157"/>
      <c r="AT844" s="152" t="s">
        <v>167</v>
      </c>
      <c r="AU844" s="152" t="s">
        <v>90</v>
      </c>
      <c r="AV844" s="13" t="s">
        <v>165</v>
      </c>
      <c r="AW844" s="13" t="s">
        <v>34</v>
      </c>
      <c r="AX844" s="13" t="s">
        <v>88</v>
      </c>
      <c r="AY844" s="152" t="s">
        <v>158</v>
      </c>
    </row>
    <row r="845" spans="2:65" s="1" customFormat="1" ht="33" customHeight="1">
      <c r="B845" s="30"/>
      <c r="C845" s="130" t="s">
        <v>1521</v>
      </c>
      <c r="D845" s="130" t="s">
        <v>160</v>
      </c>
      <c r="E845" s="131" t="s">
        <v>1522</v>
      </c>
      <c r="F845" s="132" t="s">
        <v>1523</v>
      </c>
      <c r="G845" s="133" t="s">
        <v>207</v>
      </c>
      <c r="H845" s="134">
        <v>80.59</v>
      </c>
      <c r="I845" s="135"/>
      <c r="J845" s="136">
        <f>ROUND(I845*H845,2)</f>
        <v>0</v>
      </c>
      <c r="K845" s="132" t="s">
        <v>164</v>
      </c>
      <c r="L845" s="30"/>
      <c r="M845" s="137" t="s">
        <v>1</v>
      </c>
      <c r="N845" s="138" t="s">
        <v>45</v>
      </c>
      <c r="P845" s="139">
        <f>O845*H845</f>
        <v>0</v>
      </c>
      <c r="Q845" s="139">
        <v>9.0900000000000009E-3</v>
      </c>
      <c r="R845" s="139">
        <f>Q845*H845</f>
        <v>0.73256310000000013</v>
      </c>
      <c r="S845" s="139">
        <v>0</v>
      </c>
      <c r="T845" s="140">
        <f>S845*H845</f>
        <v>0</v>
      </c>
      <c r="AR845" s="141" t="s">
        <v>247</v>
      </c>
      <c r="AT845" s="141" t="s">
        <v>160</v>
      </c>
      <c r="AU845" s="141" t="s">
        <v>90</v>
      </c>
      <c r="AY845" s="15" t="s">
        <v>158</v>
      </c>
      <c r="BE845" s="142">
        <f>IF(N845="základní",J845,0)</f>
        <v>0</v>
      </c>
      <c r="BF845" s="142">
        <f>IF(N845="snížená",J845,0)</f>
        <v>0</v>
      </c>
      <c r="BG845" s="142">
        <f>IF(N845="zákl. přenesená",J845,0)</f>
        <v>0</v>
      </c>
      <c r="BH845" s="142">
        <f>IF(N845="sníž. přenesená",J845,0)</f>
        <v>0</v>
      </c>
      <c r="BI845" s="142">
        <f>IF(N845="nulová",J845,0)</f>
        <v>0</v>
      </c>
      <c r="BJ845" s="15" t="s">
        <v>88</v>
      </c>
      <c r="BK845" s="142">
        <f>ROUND(I845*H845,2)</f>
        <v>0</v>
      </c>
      <c r="BL845" s="15" t="s">
        <v>247</v>
      </c>
      <c r="BM845" s="141" t="s">
        <v>1524</v>
      </c>
    </row>
    <row r="846" spans="2:65" s="12" customFormat="1">
      <c r="B846" s="143"/>
      <c r="D846" s="144" t="s">
        <v>167</v>
      </c>
      <c r="E846" s="145" t="s">
        <v>1</v>
      </c>
      <c r="F846" s="146" t="s">
        <v>1514</v>
      </c>
      <c r="H846" s="147">
        <v>70.84</v>
      </c>
      <c r="I846" s="148"/>
      <c r="L846" s="143"/>
      <c r="M846" s="149"/>
      <c r="T846" s="150"/>
      <c r="AT846" s="145" t="s">
        <v>167</v>
      </c>
      <c r="AU846" s="145" t="s">
        <v>90</v>
      </c>
      <c r="AV846" s="12" t="s">
        <v>90</v>
      </c>
      <c r="AW846" s="12" t="s">
        <v>34</v>
      </c>
      <c r="AX846" s="12" t="s">
        <v>80</v>
      </c>
      <c r="AY846" s="145" t="s">
        <v>158</v>
      </c>
    </row>
    <row r="847" spans="2:65" s="12" customFormat="1">
      <c r="B847" s="143"/>
      <c r="D847" s="144" t="s">
        <v>167</v>
      </c>
      <c r="E847" s="145" t="s">
        <v>1</v>
      </c>
      <c r="F847" s="146" t="s">
        <v>1515</v>
      </c>
      <c r="H847" s="147">
        <v>5.4</v>
      </c>
      <c r="I847" s="148"/>
      <c r="L847" s="143"/>
      <c r="M847" s="149"/>
      <c r="T847" s="150"/>
      <c r="AT847" s="145" t="s">
        <v>167</v>
      </c>
      <c r="AU847" s="145" t="s">
        <v>90</v>
      </c>
      <c r="AV847" s="12" t="s">
        <v>90</v>
      </c>
      <c r="AW847" s="12" t="s">
        <v>34</v>
      </c>
      <c r="AX847" s="12" t="s">
        <v>80</v>
      </c>
      <c r="AY847" s="145" t="s">
        <v>158</v>
      </c>
    </row>
    <row r="848" spans="2:65" s="12" customFormat="1">
      <c r="B848" s="143"/>
      <c r="D848" s="144" t="s">
        <v>167</v>
      </c>
      <c r="E848" s="145" t="s">
        <v>1</v>
      </c>
      <c r="F848" s="146" t="s">
        <v>1516</v>
      </c>
      <c r="H848" s="147">
        <v>4.3499999999999996</v>
      </c>
      <c r="I848" s="148"/>
      <c r="L848" s="143"/>
      <c r="M848" s="149"/>
      <c r="T848" s="150"/>
      <c r="AT848" s="145" t="s">
        <v>167</v>
      </c>
      <c r="AU848" s="145" t="s">
        <v>90</v>
      </c>
      <c r="AV848" s="12" t="s">
        <v>90</v>
      </c>
      <c r="AW848" s="12" t="s">
        <v>34</v>
      </c>
      <c r="AX848" s="12" t="s">
        <v>80</v>
      </c>
      <c r="AY848" s="145" t="s">
        <v>158</v>
      </c>
    </row>
    <row r="849" spans="2:65" s="13" customFormat="1">
      <c r="B849" s="151"/>
      <c r="D849" s="144" t="s">
        <v>167</v>
      </c>
      <c r="E849" s="152" t="s">
        <v>1</v>
      </c>
      <c r="F849" s="153" t="s">
        <v>171</v>
      </c>
      <c r="H849" s="154">
        <v>80.59</v>
      </c>
      <c r="I849" s="155"/>
      <c r="L849" s="151"/>
      <c r="M849" s="156"/>
      <c r="T849" s="157"/>
      <c r="AT849" s="152" t="s">
        <v>167</v>
      </c>
      <c r="AU849" s="152" t="s">
        <v>90</v>
      </c>
      <c r="AV849" s="13" t="s">
        <v>165</v>
      </c>
      <c r="AW849" s="13" t="s">
        <v>34</v>
      </c>
      <c r="AX849" s="13" t="s">
        <v>88</v>
      </c>
      <c r="AY849" s="152" t="s">
        <v>158</v>
      </c>
    </row>
    <row r="850" spans="2:65" s="1" customFormat="1" ht="24.2" customHeight="1">
      <c r="B850" s="30"/>
      <c r="C850" s="158" t="s">
        <v>1525</v>
      </c>
      <c r="D850" s="158" t="s">
        <v>328</v>
      </c>
      <c r="E850" s="159" t="s">
        <v>1526</v>
      </c>
      <c r="F850" s="160" t="s">
        <v>1527</v>
      </c>
      <c r="G850" s="161" t="s">
        <v>207</v>
      </c>
      <c r="H850" s="162">
        <v>92.679000000000002</v>
      </c>
      <c r="I850" s="163"/>
      <c r="J850" s="164">
        <f>ROUND(I850*H850,2)</f>
        <v>0</v>
      </c>
      <c r="K850" s="160" t="s">
        <v>164</v>
      </c>
      <c r="L850" s="165"/>
      <c r="M850" s="166" t="s">
        <v>1</v>
      </c>
      <c r="N850" s="167" t="s">
        <v>45</v>
      </c>
      <c r="P850" s="139">
        <f>O850*H850</f>
        <v>0</v>
      </c>
      <c r="Q850" s="139">
        <v>1.465E-2</v>
      </c>
      <c r="R850" s="139">
        <f>Q850*H850</f>
        <v>1.3577473499999999</v>
      </c>
      <c r="S850" s="139">
        <v>0</v>
      </c>
      <c r="T850" s="140">
        <f>S850*H850</f>
        <v>0</v>
      </c>
      <c r="AR850" s="141" t="s">
        <v>327</v>
      </c>
      <c r="AT850" s="141" t="s">
        <v>328</v>
      </c>
      <c r="AU850" s="141" t="s">
        <v>90</v>
      </c>
      <c r="AY850" s="15" t="s">
        <v>158</v>
      </c>
      <c r="BE850" s="142">
        <f>IF(N850="základní",J850,0)</f>
        <v>0</v>
      </c>
      <c r="BF850" s="142">
        <f>IF(N850="snížená",J850,0)</f>
        <v>0</v>
      </c>
      <c r="BG850" s="142">
        <f>IF(N850="zákl. přenesená",J850,0)</f>
        <v>0</v>
      </c>
      <c r="BH850" s="142">
        <f>IF(N850="sníž. přenesená",J850,0)</f>
        <v>0</v>
      </c>
      <c r="BI850" s="142">
        <f>IF(N850="nulová",J850,0)</f>
        <v>0</v>
      </c>
      <c r="BJ850" s="15" t="s">
        <v>88</v>
      </c>
      <c r="BK850" s="142">
        <f>ROUND(I850*H850,2)</f>
        <v>0</v>
      </c>
      <c r="BL850" s="15" t="s">
        <v>247</v>
      </c>
      <c r="BM850" s="141" t="s">
        <v>1528</v>
      </c>
    </row>
    <row r="851" spans="2:65" s="12" customFormat="1">
      <c r="B851" s="143"/>
      <c r="D851" s="144" t="s">
        <v>167</v>
      </c>
      <c r="F851" s="146" t="s">
        <v>1529</v>
      </c>
      <c r="H851" s="147">
        <v>92.679000000000002</v>
      </c>
      <c r="I851" s="148"/>
      <c r="L851" s="143"/>
      <c r="M851" s="149"/>
      <c r="T851" s="150"/>
      <c r="AT851" s="145" t="s">
        <v>167</v>
      </c>
      <c r="AU851" s="145" t="s">
        <v>90</v>
      </c>
      <c r="AV851" s="12" t="s">
        <v>90</v>
      </c>
      <c r="AW851" s="12" t="s">
        <v>4</v>
      </c>
      <c r="AX851" s="12" t="s">
        <v>88</v>
      </c>
      <c r="AY851" s="145" t="s">
        <v>158</v>
      </c>
    </row>
    <row r="852" spans="2:65" s="1" customFormat="1" ht="24.2" customHeight="1">
      <c r="B852" s="30"/>
      <c r="C852" s="130" t="s">
        <v>1530</v>
      </c>
      <c r="D852" s="130" t="s">
        <v>160</v>
      </c>
      <c r="E852" s="131" t="s">
        <v>1531</v>
      </c>
      <c r="F852" s="132" t="s">
        <v>1532</v>
      </c>
      <c r="G852" s="133" t="s">
        <v>207</v>
      </c>
      <c r="H852" s="134">
        <v>4</v>
      </c>
      <c r="I852" s="135"/>
      <c r="J852" s="136">
        <f>ROUND(I852*H852,2)</f>
        <v>0</v>
      </c>
      <c r="K852" s="132" t="s">
        <v>164</v>
      </c>
      <c r="L852" s="30"/>
      <c r="M852" s="137" t="s">
        <v>1</v>
      </c>
      <c r="N852" s="138" t="s">
        <v>45</v>
      </c>
      <c r="P852" s="139">
        <f>O852*H852</f>
        <v>0</v>
      </c>
      <c r="Q852" s="139">
        <v>5.1999999999999995E-4</v>
      </c>
      <c r="R852" s="139">
        <f>Q852*H852</f>
        <v>2.0799999999999998E-3</v>
      </c>
      <c r="S852" s="139">
        <v>0</v>
      </c>
      <c r="T852" s="140">
        <f>S852*H852</f>
        <v>0</v>
      </c>
      <c r="AR852" s="141" t="s">
        <v>247</v>
      </c>
      <c r="AT852" s="141" t="s">
        <v>160</v>
      </c>
      <c r="AU852" s="141" t="s">
        <v>90</v>
      </c>
      <c r="AY852" s="15" t="s">
        <v>158</v>
      </c>
      <c r="BE852" s="142">
        <f>IF(N852="základní",J852,0)</f>
        <v>0</v>
      </c>
      <c r="BF852" s="142">
        <f>IF(N852="snížená",J852,0)</f>
        <v>0</v>
      </c>
      <c r="BG852" s="142">
        <f>IF(N852="zákl. přenesená",J852,0)</f>
        <v>0</v>
      </c>
      <c r="BH852" s="142">
        <f>IF(N852="sníž. přenesená",J852,0)</f>
        <v>0</v>
      </c>
      <c r="BI852" s="142">
        <f>IF(N852="nulová",J852,0)</f>
        <v>0</v>
      </c>
      <c r="BJ852" s="15" t="s">
        <v>88</v>
      </c>
      <c r="BK852" s="142">
        <f>ROUND(I852*H852,2)</f>
        <v>0</v>
      </c>
      <c r="BL852" s="15" t="s">
        <v>247</v>
      </c>
      <c r="BM852" s="141" t="s">
        <v>1533</v>
      </c>
    </row>
    <row r="853" spans="2:65" s="12" customFormat="1">
      <c r="B853" s="143"/>
      <c r="D853" s="144" t="s">
        <v>167</v>
      </c>
      <c r="E853" s="145" t="s">
        <v>1</v>
      </c>
      <c r="F853" s="146" t="s">
        <v>1534</v>
      </c>
      <c r="H853" s="147">
        <v>4</v>
      </c>
      <c r="I853" s="148"/>
      <c r="L853" s="143"/>
      <c r="M853" s="149"/>
      <c r="T853" s="150"/>
      <c r="AT853" s="145" t="s">
        <v>167</v>
      </c>
      <c r="AU853" s="145" t="s">
        <v>90</v>
      </c>
      <c r="AV853" s="12" t="s">
        <v>90</v>
      </c>
      <c r="AW853" s="12" t="s">
        <v>34</v>
      </c>
      <c r="AX853" s="12" t="s">
        <v>88</v>
      </c>
      <c r="AY853" s="145" t="s">
        <v>158</v>
      </c>
    </row>
    <row r="854" spans="2:65" s="1" customFormat="1" ht="24.2" customHeight="1">
      <c r="B854" s="30"/>
      <c r="C854" s="158" t="s">
        <v>1535</v>
      </c>
      <c r="D854" s="158" t="s">
        <v>328</v>
      </c>
      <c r="E854" s="159" t="s">
        <v>1536</v>
      </c>
      <c r="F854" s="160" t="s">
        <v>1537</v>
      </c>
      <c r="G854" s="161" t="s">
        <v>207</v>
      </c>
      <c r="H854" s="162">
        <v>4.4000000000000004</v>
      </c>
      <c r="I854" s="163"/>
      <c r="J854" s="164">
        <f>ROUND(I854*H854,2)</f>
        <v>0</v>
      </c>
      <c r="K854" s="160" t="s">
        <v>164</v>
      </c>
      <c r="L854" s="165"/>
      <c r="M854" s="166" t="s">
        <v>1</v>
      </c>
      <c r="N854" s="167" t="s">
        <v>45</v>
      </c>
      <c r="P854" s="139">
        <f>O854*H854</f>
        <v>0</v>
      </c>
      <c r="Q854" s="139">
        <v>0.01</v>
      </c>
      <c r="R854" s="139">
        <f>Q854*H854</f>
        <v>4.4000000000000004E-2</v>
      </c>
      <c r="S854" s="139">
        <v>0</v>
      </c>
      <c r="T854" s="140">
        <f>S854*H854</f>
        <v>0</v>
      </c>
      <c r="AR854" s="141" t="s">
        <v>327</v>
      </c>
      <c r="AT854" s="141" t="s">
        <v>328</v>
      </c>
      <c r="AU854" s="141" t="s">
        <v>90</v>
      </c>
      <c r="AY854" s="15" t="s">
        <v>158</v>
      </c>
      <c r="BE854" s="142">
        <f>IF(N854="základní",J854,0)</f>
        <v>0</v>
      </c>
      <c r="BF854" s="142">
        <f>IF(N854="snížená",J854,0)</f>
        <v>0</v>
      </c>
      <c r="BG854" s="142">
        <f>IF(N854="zákl. přenesená",J854,0)</f>
        <v>0</v>
      </c>
      <c r="BH854" s="142">
        <f>IF(N854="sníž. přenesená",J854,0)</f>
        <v>0</v>
      </c>
      <c r="BI854" s="142">
        <f>IF(N854="nulová",J854,0)</f>
        <v>0</v>
      </c>
      <c r="BJ854" s="15" t="s">
        <v>88</v>
      </c>
      <c r="BK854" s="142">
        <f>ROUND(I854*H854,2)</f>
        <v>0</v>
      </c>
      <c r="BL854" s="15" t="s">
        <v>247</v>
      </c>
      <c r="BM854" s="141" t="s">
        <v>1538</v>
      </c>
    </row>
    <row r="855" spans="2:65" s="12" customFormat="1">
      <c r="B855" s="143"/>
      <c r="D855" s="144" t="s">
        <v>167</v>
      </c>
      <c r="F855" s="146" t="s">
        <v>1539</v>
      </c>
      <c r="H855" s="147">
        <v>4.4000000000000004</v>
      </c>
      <c r="I855" s="148"/>
      <c r="L855" s="143"/>
      <c r="M855" s="149"/>
      <c r="T855" s="150"/>
      <c r="AT855" s="145" t="s">
        <v>167</v>
      </c>
      <c r="AU855" s="145" t="s">
        <v>90</v>
      </c>
      <c r="AV855" s="12" t="s">
        <v>90</v>
      </c>
      <c r="AW855" s="12" t="s">
        <v>4</v>
      </c>
      <c r="AX855" s="12" t="s">
        <v>88</v>
      </c>
      <c r="AY855" s="145" t="s">
        <v>158</v>
      </c>
    </row>
    <row r="856" spans="2:65" s="1" customFormat="1" ht="24.2" customHeight="1">
      <c r="B856" s="30"/>
      <c r="C856" s="130" t="s">
        <v>1540</v>
      </c>
      <c r="D856" s="130" t="s">
        <v>160</v>
      </c>
      <c r="E856" s="131" t="s">
        <v>1541</v>
      </c>
      <c r="F856" s="132" t="s">
        <v>1542</v>
      </c>
      <c r="G856" s="133" t="s">
        <v>297</v>
      </c>
      <c r="H856" s="134">
        <v>6</v>
      </c>
      <c r="I856" s="135"/>
      <c r="J856" s="136">
        <f>ROUND(I856*H856,2)</f>
        <v>0</v>
      </c>
      <c r="K856" s="132" t="s">
        <v>164</v>
      </c>
      <c r="L856" s="30"/>
      <c r="M856" s="137" t="s">
        <v>1</v>
      </c>
      <c r="N856" s="138" t="s">
        <v>45</v>
      </c>
      <c r="P856" s="139">
        <f>O856*H856</f>
        <v>0</v>
      </c>
      <c r="Q856" s="139">
        <v>2.0000000000000001E-4</v>
      </c>
      <c r="R856" s="139">
        <f>Q856*H856</f>
        <v>1.2000000000000001E-3</v>
      </c>
      <c r="S856" s="139">
        <v>0</v>
      </c>
      <c r="T856" s="140">
        <f>S856*H856</f>
        <v>0</v>
      </c>
      <c r="AR856" s="141" t="s">
        <v>247</v>
      </c>
      <c r="AT856" s="141" t="s">
        <v>160</v>
      </c>
      <c r="AU856" s="141" t="s">
        <v>90</v>
      </c>
      <c r="AY856" s="15" t="s">
        <v>158</v>
      </c>
      <c r="BE856" s="142">
        <f>IF(N856="základní",J856,0)</f>
        <v>0</v>
      </c>
      <c r="BF856" s="142">
        <f>IF(N856="snížená",J856,0)</f>
        <v>0</v>
      </c>
      <c r="BG856" s="142">
        <f>IF(N856="zákl. přenesená",J856,0)</f>
        <v>0</v>
      </c>
      <c r="BH856" s="142">
        <f>IF(N856="sníž. přenesená",J856,0)</f>
        <v>0</v>
      </c>
      <c r="BI856" s="142">
        <f>IF(N856="nulová",J856,0)</f>
        <v>0</v>
      </c>
      <c r="BJ856" s="15" t="s">
        <v>88</v>
      </c>
      <c r="BK856" s="142">
        <f>ROUND(I856*H856,2)</f>
        <v>0</v>
      </c>
      <c r="BL856" s="15" t="s">
        <v>247</v>
      </c>
      <c r="BM856" s="141" t="s">
        <v>1543</v>
      </c>
    </row>
    <row r="857" spans="2:65" s="1" customFormat="1" ht="16.5" customHeight="1">
      <c r="B857" s="30"/>
      <c r="C857" s="158" t="s">
        <v>1544</v>
      </c>
      <c r="D857" s="158" t="s">
        <v>328</v>
      </c>
      <c r="E857" s="159" t="s">
        <v>1545</v>
      </c>
      <c r="F857" s="160" t="s">
        <v>1546</v>
      </c>
      <c r="G857" s="161" t="s">
        <v>297</v>
      </c>
      <c r="H857" s="162">
        <v>12.6</v>
      </c>
      <c r="I857" s="163"/>
      <c r="J857" s="164">
        <f>ROUND(I857*H857,2)</f>
        <v>0</v>
      </c>
      <c r="K857" s="160" t="s">
        <v>164</v>
      </c>
      <c r="L857" s="165"/>
      <c r="M857" s="166" t="s">
        <v>1</v>
      </c>
      <c r="N857" s="167" t="s">
        <v>45</v>
      </c>
      <c r="P857" s="139">
        <f>O857*H857</f>
        <v>0</v>
      </c>
      <c r="Q857" s="139">
        <v>1.2E-4</v>
      </c>
      <c r="R857" s="139">
        <f>Q857*H857</f>
        <v>1.5119999999999999E-3</v>
      </c>
      <c r="S857" s="139">
        <v>0</v>
      </c>
      <c r="T857" s="140">
        <f>S857*H857</f>
        <v>0</v>
      </c>
      <c r="AR857" s="141" t="s">
        <v>327</v>
      </c>
      <c r="AT857" s="141" t="s">
        <v>328</v>
      </c>
      <c r="AU857" s="141" t="s">
        <v>90</v>
      </c>
      <c r="AY857" s="15" t="s">
        <v>158</v>
      </c>
      <c r="BE857" s="142">
        <f>IF(N857="základní",J857,0)</f>
        <v>0</v>
      </c>
      <c r="BF857" s="142">
        <f>IF(N857="snížená",J857,0)</f>
        <v>0</v>
      </c>
      <c r="BG857" s="142">
        <f>IF(N857="zákl. přenesená",J857,0)</f>
        <v>0</v>
      </c>
      <c r="BH857" s="142">
        <f>IF(N857="sníž. přenesená",J857,0)</f>
        <v>0</v>
      </c>
      <c r="BI857" s="142">
        <f>IF(N857="nulová",J857,0)</f>
        <v>0</v>
      </c>
      <c r="BJ857" s="15" t="s">
        <v>88</v>
      </c>
      <c r="BK857" s="142">
        <f>ROUND(I857*H857,2)</f>
        <v>0</v>
      </c>
      <c r="BL857" s="15" t="s">
        <v>247</v>
      </c>
      <c r="BM857" s="141" t="s">
        <v>1547</v>
      </c>
    </row>
    <row r="858" spans="2:65" s="12" customFormat="1">
      <c r="B858" s="143"/>
      <c r="D858" s="144" t="s">
        <v>167</v>
      </c>
      <c r="F858" s="146" t="s">
        <v>1548</v>
      </c>
      <c r="H858" s="147">
        <v>12.6</v>
      </c>
      <c r="I858" s="148"/>
      <c r="L858" s="143"/>
      <c r="M858" s="149"/>
      <c r="T858" s="150"/>
      <c r="AT858" s="145" t="s">
        <v>167</v>
      </c>
      <c r="AU858" s="145" t="s">
        <v>90</v>
      </c>
      <c r="AV858" s="12" t="s">
        <v>90</v>
      </c>
      <c r="AW858" s="12" t="s">
        <v>4</v>
      </c>
      <c r="AX858" s="12" t="s">
        <v>88</v>
      </c>
      <c r="AY858" s="145" t="s">
        <v>158</v>
      </c>
    </row>
    <row r="859" spans="2:65" s="1" customFormat="1" ht="24.2" customHeight="1">
      <c r="B859" s="30"/>
      <c r="C859" s="130" t="s">
        <v>1549</v>
      </c>
      <c r="D859" s="130" t="s">
        <v>160</v>
      </c>
      <c r="E859" s="131" t="s">
        <v>1550</v>
      </c>
      <c r="F859" s="132" t="s">
        <v>1551</v>
      </c>
      <c r="G859" s="133" t="s">
        <v>297</v>
      </c>
      <c r="H859" s="134">
        <v>6</v>
      </c>
      <c r="I859" s="135"/>
      <c r="J859" s="136">
        <f>ROUND(I859*H859,2)</f>
        <v>0</v>
      </c>
      <c r="K859" s="132" t="s">
        <v>164</v>
      </c>
      <c r="L859" s="30"/>
      <c r="M859" s="137" t="s">
        <v>1</v>
      </c>
      <c r="N859" s="138" t="s">
        <v>45</v>
      </c>
      <c r="P859" s="139">
        <f>O859*H859</f>
        <v>0</v>
      </c>
      <c r="Q859" s="139">
        <v>1.8000000000000001E-4</v>
      </c>
      <c r="R859" s="139">
        <f>Q859*H859</f>
        <v>1.08E-3</v>
      </c>
      <c r="S859" s="139">
        <v>0</v>
      </c>
      <c r="T859" s="140">
        <f>S859*H859</f>
        <v>0</v>
      </c>
      <c r="AR859" s="141" t="s">
        <v>247</v>
      </c>
      <c r="AT859" s="141" t="s">
        <v>160</v>
      </c>
      <c r="AU859" s="141" t="s">
        <v>90</v>
      </c>
      <c r="AY859" s="15" t="s">
        <v>158</v>
      </c>
      <c r="BE859" s="142">
        <f>IF(N859="základní",J859,0)</f>
        <v>0</v>
      </c>
      <c r="BF859" s="142">
        <f>IF(N859="snížená",J859,0)</f>
        <v>0</v>
      </c>
      <c r="BG859" s="142">
        <f>IF(N859="zákl. přenesená",J859,0)</f>
        <v>0</v>
      </c>
      <c r="BH859" s="142">
        <f>IF(N859="sníž. přenesená",J859,0)</f>
        <v>0</v>
      </c>
      <c r="BI859" s="142">
        <f>IF(N859="nulová",J859,0)</f>
        <v>0</v>
      </c>
      <c r="BJ859" s="15" t="s">
        <v>88</v>
      </c>
      <c r="BK859" s="142">
        <f>ROUND(I859*H859,2)</f>
        <v>0</v>
      </c>
      <c r="BL859" s="15" t="s">
        <v>247</v>
      </c>
      <c r="BM859" s="141" t="s">
        <v>1552</v>
      </c>
    </row>
    <row r="860" spans="2:65" s="1" customFormat="1" ht="16.5" customHeight="1">
      <c r="B860" s="30"/>
      <c r="C860" s="130" t="s">
        <v>1553</v>
      </c>
      <c r="D860" s="130" t="s">
        <v>160</v>
      </c>
      <c r="E860" s="131" t="s">
        <v>1554</v>
      </c>
      <c r="F860" s="132" t="s">
        <v>1555</v>
      </c>
      <c r="G860" s="133" t="s">
        <v>297</v>
      </c>
      <c r="H860" s="134">
        <v>80</v>
      </c>
      <c r="I860" s="135"/>
      <c r="J860" s="136">
        <f>ROUND(I860*H860,2)</f>
        <v>0</v>
      </c>
      <c r="K860" s="132" t="s">
        <v>164</v>
      </c>
      <c r="L860" s="30"/>
      <c r="M860" s="137" t="s">
        <v>1</v>
      </c>
      <c r="N860" s="138" t="s">
        <v>45</v>
      </c>
      <c r="P860" s="139">
        <f>O860*H860</f>
        <v>0</v>
      </c>
      <c r="Q860" s="139">
        <v>3.0000000000000001E-5</v>
      </c>
      <c r="R860" s="139">
        <f>Q860*H860</f>
        <v>2.4000000000000002E-3</v>
      </c>
      <c r="S860" s="139">
        <v>0</v>
      </c>
      <c r="T860" s="140">
        <f>S860*H860</f>
        <v>0</v>
      </c>
      <c r="AR860" s="141" t="s">
        <v>247</v>
      </c>
      <c r="AT860" s="141" t="s">
        <v>160</v>
      </c>
      <c r="AU860" s="141" t="s">
        <v>90</v>
      </c>
      <c r="AY860" s="15" t="s">
        <v>158</v>
      </c>
      <c r="BE860" s="142">
        <f>IF(N860="základní",J860,0)</f>
        <v>0</v>
      </c>
      <c r="BF860" s="142">
        <f>IF(N860="snížená",J860,0)</f>
        <v>0</v>
      </c>
      <c r="BG860" s="142">
        <f>IF(N860="zákl. přenesená",J860,0)</f>
        <v>0</v>
      </c>
      <c r="BH860" s="142">
        <f>IF(N860="sníž. přenesená",J860,0)</f>
        <v>0</v>
      </c>
      <c r="BI860" s="142">
        <f>IF(N860="nulová",J860,0)</f>
        <v>0</v>
      </c>
      <c r="BJ860" s="15" t="s">
        <v>88</v>
      </c>
      <c r="BK860" s="142">
        <f>ROUND(I860*H860,2)</f>
        <v>0</v>
      </c>
      <c r="BL860" s="15" t="s">
        <v>247</v>
      </c>
      <c r="BM860" s="141" t="s">
        <v>1556</v>
      </c>
    </row>
    <row r="861" spans="2:65" s="1" customFormat="1" ht="21.75" customHeight="1">
      <c r="B861" s="30"/>
      <c r="C861" s="130" t="s">
        <v>1557</v>
      </c>
      <c r="D861" s="130" t="s">
        <v>160</v>
      </c>
      <c r="E861" s="131" t="s">
        <v>1558</v>
      </c>
      <c r="F861" s="132" t="s">
        <v>1559</v>
      </c>
      <c r="G861" s="133" t="s">
        <v>307</v>
      </c>
      <c r="H861" s="134">
        <v>6</v>
      </c>
      <c r="I861" s="135"/>
      <c r="J861" s="136">
        <f>ROUND(I861*H861,2)</f>
        <v>0</v>
      </c>
      <c r="K861" s="132" t="s">
        <v>164</v>
      </c>
      <c r="L861" s="30"/>
      <c r="M861" s="137" t="s">
        <v>1</v>
      </c>
      <c r="N861" s="138" t="s">
        <v>45</v>
      </c>
      <c r="P861" s="139">
        <f>O861*H861</f>
        <v>0</v>
      </c>
      <c r="Q861" s="139">
        <v>0</v>
      </c>
      <c r="R861" s="139">
        <f>Q861*H861</f>
        <v>0</v>
      </c>
      <c r="S861" s="139">
        <v>0</v>
      </c>
      <c r="T861" s="140">
        <f>S861*H861</f>
        <v>0</v>
      </c>
      <c r="AR861" s="141" t="s">
        <v>247</v>
      </c>
      <c r="AT861" s="141" t="s">
        <v>160</v>
      </c>
      <c r="AU861" s="141" t="s">
        <v>90</v>
      </c>
      <c r="AY861" s="15" t="s">
        <v>158</v>
      </c>
      <c r="BE861" s="142">
        <f>IF(N861="základní",J861,0)</f>
        <v>0</v>
      </c>
      <c r="BF861" s="142">
        <f>IF(N861="snížená",J861,0)</f>
        <v>0</v>
      </c>
      <c r="BG861" s="142">
        <f>IF(N861="zákl. přenesená",J861,0)</f>
        <v>0</v>
      </c>
      <c r="BH861" s="142">
        <f>IF(N861="sníž. přenesená",J861,0)</f>
        <v>0</v>
      </c>
      <c r="BI861" s="142">
        <f>IF(N861="nulová",J861,0)</f>
        <v>0</v>
      </c>
      <c r="BJ861" s="15" t="s">
        <v>88</v>
      </c>
      <c r="BK861" s="142">
        <f>ROUND(I861*H861,2)</f>
        <v>0</v>
      </c>
      <c r="BL861" s="15" t="s">
        <v>247</v>
      </c>
      <c r="BM861" s="141" t="s">
        <v>1560</v>
      </c>
    </row>
    <row r="862" spans="2:65" s="1" customFormat="1" ht="24.2" customHeight="1">
      <c r="B862" s="30"/>
      <c r="C862" s="130" t="s">
        <v>1561</v>
      </c>
      <c r="D862" s="130" t="s">
        <v>160</v>
      </c>
      <c r="E862" s="131" t="s">
        <v>1562</v>
      </c>
      <c r="F862" s="132" t="s">
        <v>1563</v>
      </c>
      <c r="G862" s="133" t="s">
        <v>239</v>
      </c>
      <c r="H862" s="134">
        <v>2.1669999999999998</v>
      </c>
      <c r="I862" s="135"/>
      <c r="J862" s="136">
        <f>ROUND(I862*H862,2)</f>
        <v>0</v>
      </c>
      <c r="K862" s="132" t="s">
        <v>164</v>
      </c>
      <c r="L862" s="30"/>
      <c r="M862" s="137" t="s">
        <v>1</v>
      </c>
      <c r="N862" s="138" t="s">
        <v>45</v>
      </c>
      <c r="P862" s="139">
        <f>O862*H862</f>
        <v>0</v>
      </c>
      <c r="Q862" s="139">
        <v>0</v>
      </c>
      <c r="R862" s="139">
        <f>Q862*H862</f>
        <v>0</v>
      </c>
      <c r="S862" s="139">
        <v>0</v>
      </c>
      <c r="T862" s="140">
        <f>S862*H862</f>
        <v>0</v>
      </c>
      <c r="AR862" s="141" t="s">
        <v>247</v>
      </c>
      <c r="AT862" s="141" t="s">
        <v>160</v>
      </c>
      <c r="AU862" s="141" t="s">
        <v>90</v>
      </c>
      <c r="AY862" s="15" t="s">
        <v>158</v>
      </c>
      <c r="BE862" s="142">
        <f>IF(N862="základní",J862,0)</f>
        <v>0</v>
      </c>
      <c r="BF862" s="142">
        <f>IF(N862="snížená",J862,0)</f>
        <v>0</v>
      </c>
      <c r="BG862" s="142">
        <f>IF(N862="zákl. přenesená",J862,0)</f>
        <v>0</v>
      </c>
      <c r="BH862" s="142">
        <f>IF(N862="sníž. přenesená",J862,0)</f>
        <v>0</v>
      </c>
      <c r="BI862" s="142">
        <f>IF(N862="nulová",J862,0)</f>
        <v>0</v>
      </c>
      <c r="BJ862" s="15" t="s">
        <v>88</v>
      </c>
      <c r="BK862" s="142">
        <f>ROUND(I862*H862,2)</f>
        <v>0</v>
      </c>
      <c r="BL862" s="15" t="s">
        <v>247</v>
      </c>
      <c r="BM862" s="141" t="s">
        <v>1564</v>
      </c>
    </row>
    <row r="863" spans="2:65" s="11" customFormat="1" ht="22.9" customHeight="1">
      <c r="B863" s="118"/>
      <c r="D863" s="119" t="s">
        <v>79</v>
      </c>
      <c r="E863" s="128" t="s">
        <v>1565</v>
      </c>
      <c r="F863" s="128" t="s">
        <v>1566</v>
      </c>
      <c r="I863" s="121"/>
      <c r="J863" s="129">
        <f>BK863</f>
        <v>0</v>
      </c>
      <c r="L863" s="118"/>
      <c r="M863" s="123"/>
      <c r="P863" s="124">
        <f>SUM(P864:P879)</f>
        <v>0</v>
      </c>
      <c r="R863" s="124">
        <f>SUM(R864:R879)</f>
        <v>0.26584920000000001</v>
      </c>
      <c r="T863" s="125">
        <f>SUM(T864:T879)</f>
        <v>9.0000000000000011E-3</v>
      </c>
      <c r="AR863" s="119" t="s">
        <v>90</v>
      </c>
      <c r="AT863" s="126" t="s">
        <v>79</v>
      </c>
      <c r="AU863" s="126" t="s">
        <v>88</v>
      </c>
      <c r="AY863" s="119" t="s">
        <v>158</v>
      </c>
      <c r="BK863" s="127">
        <f>SUM(BK864:BK879)</f>
        <v>0</v>
      </c>
    </row>
    <row r="864" spans="2:65" s="1" customFormat="1" ht="16.5" customHeight="1">
      <c r="B864" s="30"/>
      <c r="C864" s="130" t="s">
        <v>1567</v>
      </c>
      <c r="D864" s="130" t="s">
        <v>160</v>
      </c>
      <c r="E864" s="131" t="s">
        <v>1568</v>
      </c>
      <c r="F864" s="132" t="s">
        <v>1569</v>
      </c>
      <c r="G864" s="133" t="s">
        <v>207</v>
      </c>
      <c r="H864" s="134">
        <v>300</v>
      </c>
      <c r="I864" s="135"/>
      <c r="J864" s="136">
        <f>ROUND(I864*H864,2)</f>
        <v>0</v>
      </c>
      <c r="K864" s="132" t="s">
        <v>164</v>
      </c>
      <c r="L864" s="30"/>
      <c r="M864" s="137" t="s">
        <v>1</v>
      </c>
      <c r="N864" s="138" t="s">
        <v>45</v>
      </c>
      <c r="P864" s="139">
        <f>O864*H864</f>
        <v>0</v>
      </c>
      <c r="Q864" s="139">
        <v>0</v>
      </c>
      <c r="R864" s="139">
        <f>Q864*H864</f>
        <v>0</v>
      </c>
      <c r="S864" s="139">
        <v>3.0000000000000001E-5</v>
      </c>
      <c r="T864" s="140">
        <f>S864*H864</f>
        <v>9.0000000000000011E-3</v>
      </c>
      <c r="AR864" s="141" t="s">
        <v>247</v>
      </c>
      <c r="AT864" s="141" t="s">
        <v>160</v>
      </c>
      <c r="AU864" s="141" t="s">
        <v>90</v>
      </c>
      <c r="AY864" s="15" t="s">
        <v>158</v>
      </c>
      <c r="BE864" s="142">
        <f>IF(N864="základní",J864,0)</f>
        <v>0</v>
      </c>
      <c r="BF864" s="142">
        <f>IF(N864="snížená",J864,0)</f>
        <v>0</v>
      </c>
      <c r="BG864" s="142">
        <f>IF(N864="zákl. přenesená",J864,0)</f>
        <v>0</v>
      </c>
      <c r="BH864" s="142">
        <f>IF(N864="sníž. přenesená",J864,0)</f>
        <v>0</v>
      </c>
      <c r="BI864" s="142">
        <f>IF(N864="nulová",J864,0)</f>
        <v>0</v>
      </c>
      <c r="BJ864" s="15" t="s">
        <v>88</v>
      </c>
      <c r="BK864" s="142">
        <f>ROUND(I864*H864,2)</f>
        <v>0</v>
      </c>
      <c r="BL864" s="15" t="s">
        <v>247</v>
      </c>
      <c r="BM864" s="141" t="s">
        <v>1570</v>
      </c>
    </row>
    <row r="865" spans="2:65" s="1" customFormat="1" ht="16.5" customHeight="1">
      <c r="B865" s="30"/>
      <c r="C865" s="158" t="s">
        <v>1571</v>
      </c>
      <c r="D865" s="158" t="s">
        <v>328</v>
      </c>
      <c r="E865" s="159" t="s">
        <v>1572</v>
      </c>
      <c r="F865" s="160" t="s">
        <v>1573</v>
      </c>
      <c r="G865" s="161" t="s">
        <v>207</v>
      </c>
      <c r="H865" s="162">
        <v>315</v>
      </c>
      <c r="I865" s="163"/>
      <c r="J865" s="164">
        <f>ROUND(I865*H865,2)</f>
        <v>0</v>
      </c>
      <c r="K865" s="160" t="s">
        <v>164</v>
      </c>
      <c r="L865" s="165"/>
      <c r="M865" s="166" t="s">
        <v>1</v>
      </c>
      <c r="N865" s="167" t="s">
        <v>45</v>
      </c>
      <c r="P865" s="139">
        <f>O865*H865</f>
        <v>0</v>
      </c>
      <c r="Q865" s="139">
        <v>5.0000000000000002E-5</v>
      </c>
      <c r="R865" s="139">
        <f>Q865*H865</f>
        <v>1.575E-2</v>
      </c>
      <c r="S865" s="139">
        <v>0</v>
      </c>
      <c r="T865" s="140">
        <f>S865*H865</f>
        <v>0</v>
      </c>
      <c r="AR865" s="141" t="s">
        <v>327</v>
      </c>
      <c r="AT865" s="141" t="s">
        <v>328</v>
      </c>
      <c r="AU865" s="141" t="s">
        <v>90</v>
      </c>
      <c r="AY865" s="15" t="s">
        <v>158</v>
      </c>
      <c r="BE865" s="142">
        <f>IF(N865="základní",J865,0)</f>
        <v>0</v>
      </c>
      <c r="BF865" s="142">
        <f>IF(N865="snížená",J865,0)</f>
        <v>0</v>
      </c>
      <c r="BG865" s="142">
        <f>IF(N865="zákl. přenesená",J865,0)</f>
        <v>0</v>
      </c>
      <c r="BH865" s="142">
        <f>IF(N865="sníž. přenesená",J865,0)</f>
        <v>0</v>
      </c>
      <c r="BI865" s="142">
        <f>IF(N865="nulová",J865,0)</f>
        <v>0</v>
      </c>
      <c r="BJ865" s="15" t="s">
        <v>88</v>
      </c>
      <c r="BK865" s="142">
        <f>ROUND(I865*H865,2)</f>
        <v>0</v>
      </c>
      <c r="BL865" s="15" t="s">
        <v>247</v>
      </c>
      <c r="BM865" s="141" t="s">
        <v>1574</v>
      </c>
    </row>
    <row r="866" spans="2:65" s="12" customFormat="1">
      <c r="B866" s="143"/>
      <c r="D866" s="144" t="s">
        <v>167</v>
      </c>
      <c r="F866" s="146" t="s">
        <v>1575</v>
      </c>
      <c r="H866" s="147">
        <v>315</v>
      </c>
      <c r="I866" s="148"/>
      <c r="L866" s="143"/>
      <c r="M866" s="149"/>
      <c r="T866" s="150"/>
      <c r="AT866" s="145" t="s">
        <v>167</v>
      </c>
      <c r="AU866" s="145" t="s">
        <v>90</v>
      </c>
      <c r="AV866" s="12" t="s">
        <v>90</v>
      </c>
      <c r="AW866" s="12" t="s">
        <v>4</v>
      </c>
      <c r="AX866" s="12" t="s">
        <v>88</v>
      </c>
      <c r="AY866" s="145" t="s">
        <v>158</v>
      </c>
    </row>
    <row r="867" spans="2:65" s="1" customFormat="1" ht="24.2" customHeight="1">
      <c r="B867" s="30"/>
      <c r="C867" s="158" t="s">
        <v>1576</v>
      </c>
      <c r="D867" s="158" t="s">
        <v>328</v>
      </c>
      <c r="E867" s="159" t="s">
        <v>1577</v>
      </c>
      <c r="F867" s="160" t="s">
        <v>1578</v>
      </c>
      <c r="G867" s="161" t="s">
        <v>297</v>
      </c>
      <c r="H867" s="162">
        <v>315</v>
      </c>
      <c r="I867" s="163"/>
      <c r="J867" s="164">
        <f>ROUND(I867*H867,2)</f>
        <v>0</v>
      </c>
      <c r="K867" s="160" t="s">
        <v>164</v>
      </c>
      <c r="L867" s="165"/>
      <c r="M867" s="166" t="s">
        <v>1</v>
      </c>
      <c r="N867" s="167" t="s">
        <v>45</v>
      </c>
      <c r="P867" s="139">
        <f>O867*H867</f>
        <v>0</v>
      </c>
      <c r="Q867" s="139">
        <v>2.0000000000000002E-5</v>
      </c>
      <c r="R867" s="139">
        <f>Q867*H867</f>
        <v>6.3000000000000009E-3</v>
      </c>
      <c r="S867" s="139">
        <v>0</v>
      </c>
      <c r="T867" s="140">
        <f>S867*H867</f>
        <v>0</v>
      </c>
      <c r="AR867" s="141" t="s">
        <v>327</v>
      </c>
      <c r="AT867" s="141" t="s">
        <v>328</v>
      </c>
      <c r="AU867" s="141" t="s">
        <v>90</v>
      </c>
      <c r="AY867" s="15" t="s">
        <v>158</v>
      </c>
      <c r="BE867" s="142">
        <f>IF(N867="základní",J867,0)</f>
        <v>0</v>
      </c>
      <c r="BF867" s="142">
        <f>IF(N867="snížená",J867,0)</f>
        <v>0</v>
      </c>
      <c r="BG867" s="142">
        <f>IF(N867="zákl. přenesená",J867,0)</f>
        <v>0</v>
      </c>
      <c r="BH867" s="142">
        <f>IF(N867="sníž. přenesená",J867,0)</f>
        <v>0</v>
      </c>
      <c r="BI867" s="142">
        <f>IF(N867="nulová",J867,0)</f>
        <v>0</v>
      </c>
      <c r="BJ867" s="15" t="s">
        <v>88</v>
      </c>
      <c r="BK867" s="142">
        <f>ROUND(I867*H867,2)</f>
        <v>0</v>
      </c>
      <c r="BL867" s="15" t="s">
        <v>247</v>
      </c>
      <c r="BM867" s="141" t="s">
        <v>1579</v>
      </c>
    </row>
    <row r="868" spans="2:65" s="12" customFormat="1">
      <c r="B868" s="143"/>
      <c r="D868" s="144" t="s">
        <v>167</v>
      </c>
      <c r="F868" s="146" t="s">
        <v>1575</v>
      </c>
      <c r="H868" s="147">
        <v>315</v>
      </c>
      <c r="I868" s="148"/>
      <c r="L868" s="143"/>
      <c r="M868" s="149"/>
      <c r="T868" s="150"/>
      <c r="AT868" s="145" t="s">
        <v>167</v>
      </c>
      <c r="AU868" s="145" t="s">
        <v>90</v>
      </c>
      <c r="AV868" s="12" t="s">
        <v>90</v>
      </c>
      <c r="AW868" s="12" t="s">
        <v>4</v>
      </c>
      <c r="AX868" s="12" t="s">
        <v>88</v>
      </c>
      <c r="AY868" s="145" t="s">
        <v>158</v>
      </c>
    </row>
    <row r="869" spans="2:65" s="1" customFormat="1" ht="24.2" customHeight="1">
      <c r="B869" s="30"/>
      <c r="C869" s="158" t="s">
        <v>1580</v>
      </c>
      <c r="D869" s="158" t="s">
        <v>328</v>
      </c>
      <c r="E869" s="159" t="s">
        <v>1581</v>
      </c>
      <c r="F869" s="160" t="s">
        <v>1582</v>
      </c>
      <c r="G869" s="161" t="s">
        <v>297</v>
      </c>
      <c r="H869" s="162">
        <v>315</v>
      </c>
      <c r="I869" s="163"/>
      <c r="J869" s="164">
        <f>ROUND(I869*H869,2)</f>
        <v>0</v>
      </c>
      <c r="K869" s="160" t="s">
        <v>164</v>
      </c>
      <c r="L869" s="165"/>
      <c r="M869" s="166" t="s">
        <v>1</v>
      </c>
      <c r="N869" s="167" t="s">
        <v>45</v>
      </c>
      <c r="P869" s="139">
        <f>O869*H869</f>
        <v>0</v>
      </c>
      <c r="Q869" s="139">
        <v>2.0000000000000002E-5</v>
      </c>
      <c r="R869" s="139">
        <f>Q869*H869</f>
        <v>6.3000000000000009E-3</v>
      </c>
      <c r="S869" s="139">
        <v>0</v>
      </c>
      <c r="T869" s="140">
        <f>S869*H869</f>
        <v>0</v>
      </c>
      <c r="AR869" s="141" t="s">
        <v>327</v>
      </c>
      <c r="AT869" s="141" t="s">
        <v>328</v>
      </c>
      <c r="AU869" s="141" t="s">
        <v>90</v>
      </c>
      <c r="AY869" s="15" t="s">
        <v>158</v>
      </c>
      <c r="BE869" s="142">
        <f>IF(N869="základní",J869,0)</f>
        <v>0</v>
      </c>
      <c r="BF869" s="142">
        <f>IF(N869="snížená",J869,0)</f>
        <v>0</v>
      </c>
      <c r="BG869" s="142">
        <f>IF(N869="zákl. přenesená",J869,0)</f>
        <v>0</v>
      </c>
      <c r="BH869" s="142">
        <f>IF(N869="sníž. přenesená",J869,0)</f>
        <v>0</v>
      </c>
      <c r="BI869" s="142">
        <f>IF(N869="nulová",J869,0)</f>
        <v>0</v>
      </c>
      <c r="BJ869" s="15" t="s">
        <v>88</v>
      </c>
      <c r="BK869" s="142">
        <f>ROUND(I869*H869,2)</f>
        <v>0</v>
      </c>
      <c r="BL869" s="15" t="s">
        <v>247</v>
      </c>
      <c r="BM869" s="141" t="s">
        <v>1583</v>
      </c>
    </row>
    <row r="870" spans="2:65" s="12" customFormat="1">
      <c r="B870" s="143"/>
      <c r="D870" s="144" t="s">
        <v>167</v>
      </c>
      <c r="F870" s="146" t="s">
        <v>1575</v>
      </c>
      <c r="H870" s="147">
        <v>315</v>
      </c>
      <c r="I870" s="148"/>
      <c r="L870" s="143"/>
      <c r="M870" s="149"/>
      <c r="T870" s="150"/>
      <c r="AT870" s="145" t="s">
        <v>167</v>
      </c>
      <c r="AU870" s="145" t="s">
        <v>90</v>
      </c>
      <c r="AV870" s="12" t="s">
        <v>90</v>
      </c>
      <c r="AW870" s="12" t="s">
        <v>4</v>
      </c>
      <c r="AX870" s="12" t="s">
        <v>88</v>
      </c>
      <c r="AY870" s="145" t="s">
        <v>158</v>
      </c>
    </row>
    <row r="871" spans="2:65" s="1" customFormat="1" ht="24.2" customHeight="1">
      <c r="B871" s="30"/>
      <c r="C871" s="130" t="s">
        <v>1584</v>
      </c>
      <c r="D871" s="130" t="s">
        <v>160</v>
      </c>
      <c r="E871" s="131" t="s">
        <v>1585</v>
      </c>
      <c r="F871" s="132" t="s">
        <v>1586</v>
      </c>
      <c r="G871" s="133" t="s">
        <v>207</v>
      </c>
      <c r="H871" s="134">
        <v>494.79</v>
      </c>
      <c r="I871" s="135"/>
      <c r="J871" s="136">
        <f>ROUND(I871*H871,2)</f>
        <v>0</v>
      </c>
      <c r="K871" s="132" t="s">
        <v>164</v>
      </c>
      <c r="L871" s="30"/>
      <c r="M871" s="137" t="s">
        <v>1</v>
      </c>
      <c r="N871" s="138" t="s">
        <v>45</v>
      </c>
      <c r="P871" s="139">
        <f>O871*H871</f>
        <v>0</v>
      </c>
      <c r="Q871" s="139">
        <v>2.0000000000000001E-4</v>
      </c>
      <c r="R871" s="139">
        <f>Q871*H871</f>
        <v>9.8958000000000004E-2</v>
      </c>
      <c r="S871" s="139">
        <v>0</v>
      </c>
      <c r="T871" s="140">
        <f>S871*H871</f>
        <v>0</v>
      </c>
      <c r="AR871" s="141" t="s">
        <v>247</v>
      </c>
      <c r="AT871" s="141" t="s">
        <v>160</v>
      </c>
      <c r="AU871" s="141" t="s">
        <v>90</v>
      </c>
      <c r="AY871" s="15" t="s">
        <v>158</v>
      </c>
      <c r="BE871" s="142">
        <f>IF(N871="základní",J871,0)</f>
        <v>0</v>
      </c>
      <c r="BF871" s="142">
        <f>IF(N871="snížená",J871,0)</f>
        <v>0</v>
      </c>
      <c r="BG871" s="142">
        <f>IF(N871="zákl. přenesená",J871,0)</f>
        <v>0</v>
      </c>
      <c r="BH871" s="142">
        <f>IF(N871="sníž. přenesená",J871,0)</f>
        <v>0</v>
      </c>
      <c r="BI871" s="142">
        <f>IF(N871="nulová",J871,0)</f>
        <v>0</v>
      </c>
      <c r="BJ871" s="15" t="s">
        <v>88</v>
      </c>
      <c r="BK871" s="142">
        <f>ROUND(I871*H871,2)</f>
        <v>0</v>
      </c>
      <c r="BL871" s="15" t="s">
        <v>247</v>
      </c>
      <c r="BM871" s="141" t="s">
        <v>1587</v>
      </c>
    </row>
    <row r="872" spans="2:65" s="12" customFormat="1">
      <c r="B872" s="143"/>
      <c r="D872" s="144" t="s">
        <v>167</v>
      </c>
      <c r="E872" s="145" t="s">
        <v>1</v>
      </c>
      <c r="F872" s="146" t="s">
        <v>1588</v>
      </c>
      <c r="H872" s="147">
        <v>144.76</v>
      </c>
      <c r="I872" s="148"/>
      <c r="L872" s="143"/>
      <c r="M872" s="149"/>
      <c r="T872" s="150"/>
      <c r="AT872" s="145" t="s">
        <v>167</v>
      </c>
      <c r="AU872" s="145" t="s">
        <v>90</v>
      </c>
      <c r="AV872" s="12" t="s">
        <v>90</v>
      </c>
      <c r="AW872" s="12" t="s">
        <v>34</v>
      </c>
      <c r="AX872" s="12" t="s">
        <v>80</v>
      </c>
      <c r="AY872" s="145" t="s">
        <v>158</v>
      </c>
    </row>
    <row r="873" spans="2:65" s="12" customFormat="1">
      <c r="B873" s="143"/>
      <c r="D873" s="144" t="s">
        <v>167</v>
      </c>
      <c r="E873" s="145" t="s">
        <v>1</v>
      </c>
      <c r="F873" s="146" t="s">
        <v>1589</v>
      </c>
      <c r="H873" s="147">
        <v>350.03</v>
      </c>
      <c r="I873" s="148"/>
      <c r="L873" s="143"/>
      <c r="M873" s="149"/>
      <c r="T873" s="150"/>
      <c r="AT873" s="145" t="s">
        <v>167</v>
      </c>
      <c r="AU873" s="145" t="s">
        <v>90</v>
      </c>
      <c r="AV873" s="12" t="s">
        <v>90</v>
      </c>
      <c r="AW873" s="12" t="s">
        <v>34</v>
      </c>
      <c r="AX873" s="12" t="s">
        <v>80</v>
      </c>
      <c r="AY873" s="145" t="s">
        <v>158</v>
      </c>
    </row>
    <row r="874" spans="2:65" s="13" customFormat="1">
      <c r="B874" s="151"/>
      <c r="D874" s="144" t="s">
        <v>167</v>
      </c>
      <c r="E874" s="152" t="s">
        <v>1</v>
      </c>
      <c r="F874" s="153" t="s">
        <v>171</v>
      </c>
      <c r="H874" s="154">
        <v>494.79</v>
      </c>
      <c r="I874" s="155"/>
      <c r="L874" s="151"/>
      <c r="M874" s="156"/>
      <c r="T874" s="157"/>
      <c r="AT874" s="152" t="s">
        <v>167</v>
      </c>
      <c r="AU874" s="152" t="s">
        <v>90</v>
      </c>
      <c r="AV874" s="13" t="s">
        <v>165</v>
      </c>
      <c r="AW874" s="13" t="s">
        <v>34</v>
      </c>
      <c r="AX874" s="13" t="s">
        <v>88</v>
      </c>
      <c r="AY874" s="152" t="s">
        <v>158</v>
      </c>
    </row>
    <row r="875" spans="2:65" s="1" customFormat="1" ht="33" customHeight="1">
      <c r="B875" s="30"/>
      <c r="C875" s="130" t="s">
        <v>1590</v>
      </c>
      <c r="D875" s="130" t="s">
        <v>160</v>
      </c>
      <c r="E875" s="131" t="s">
        <v>1591</v>
      </c>
      <c r="F875" s="132" t="s">
        <v>1592</v>
      </c>
      <c r="G875" s="133" t="s">
        <v>207</v>
      </c>
      <c r="H875" s="134">
        <v>494.79</v>
      </c>
      <c r="I875" s="135"/>
      <c r="J875" s="136">
        <f>ROUND(I875*H875,2)</f>
        <v>0</v>
      </c>
      <c r="K875" s="132" t="s">
        <v>164</v>
      </c>
      <c r="L875" s="30"/>
      <c r="M875" s="137" t="s">
        <v>1</v>
      </c>
      <c r="N875" s="138" t="s">
        <v>45</v>
      </c>
      <c r="P875" s="139">
        <f>O875*H875</f>
        <v>0</v>
      </c>
      <c r="Q875" s="139">
        <v>2.5999999999999998E-4</v>
      </c>
      <c r="R875" s="139">
        <f>Q875*H875</f>
        <v>0.12864539999999999</v>
      </c>
      <c r="S875" s="139">
        <v>0</v>
      </c>
      <c r="T875" s="140">
        <f>S875*H875</f>
        <v>0</v>
      </c>
      <c r="AR875" s="141" t="s">
        <v>247</v>
      </c>
      <c r="AT875" s="141" t="s">
        <v>160</v>
      </c>
      <c r="AU875" s="141" t="s">
        <v>90</v>
      </c>
      <c r="AY875" s="15" t="s">
        <v>158</v>
      </c>
      <c r="BE875" s="142">
        <f>IF(N875="základní",J875,0)</f>
        <v>0</v>
      </c>
      <c r="BF875" s="142">
        <f>IF(N875="snížená",J875,0)</f>
        <v>0</v>
      </c>
      <c r="BG875" s="142">
        <f>IF(N875="zákl. přenesená",J875,0)</f>
        <v>0</v>
      </c>
      <c r="BH875" s="142">
        <f>IF(N875="sníž. přenesená",J875,0)</f>
        <v>0</v>
      </c>
      <c r="BI875" s="142">
        <f>IF(N875="nulová",J875,0)</f>
        <v>0</v>
      </c>
      <c r="BJ875" s="15" t="s">
        <v>88</v>
      </c>
      <c r="BK875" s="142">
        <f>ROUND(I875*H875,2)</f>
        <v>0</v>
      </c>
      <c r="BL875" s="15" t="s">
        <v>247</v>
      </c>
      <c r="BM875" s="141" t="s">
        <v>1593</v>
      </c>
    </row>
    <row r="876" spans="2:65" s="12" customFormat="1">
      <c r="B876" s="143"/>
      <c r="D876" s="144" t="s">
        <v>167</v>
      </c>
      <c r="E876" s="145" t="s">
        <v>1</v>
      </c>
      <c r="F876" s="146" t="s">
        <v>1588</v>
      </c>
      <c r="H876" s="147">
        <v>144.76</v>
      </c>
      <c r="I876" s="148"/>
      <c r="L876" s="143"/>
      <c r="M876" s="149"/>
      <c r="T876" s="150"/>
      <c r="AT876" s="145" t="s">
        <v>167</v>
      </c>
      <c r="AU876" s="145" t="s">
        <v>90</v>
      </c>
      <c r="AV876" s="12" t="s">
        <v>90</v>
      </c>
      <c r="AW876" s="12" t="s">
        <v>34</v>
      </c>
      <c r="AX876" s="12" t="s">
        <v>80</v>
      </c>
      <c r="AY876" s="145" t="s">
        <v>158</v>
      </c>
    </row>
    <row r="877" spans="2:65" s="12" customFormat="1">
      <c r="B877" s="143"/>
      <c r="D877" s="144" t="s">
        <v>167</v>
      </c>
      <c r="E877" s="145" t="s">
        <v>1</v>
      </c>
      <c r="F877" s="146" t="s">
        <v>1589</v>
      </c>
      <c r="H877" s="147">
        <v>350.03</v>
      </c>
      <c r="I877" s="148"/>
      <c r="L877" s="143"/>
      <c r="M877" s="149"/>
      <c r="T877" s="150"/>
      <c r="AT877" s="145" t="s">
        <v>167</v>
      </c>
      <c r="AU877" s="145" t="s">
        <v>90</v>
      </c>
      <c r="AV877" s="12" t="s">
        <v>90</v>
      </c>
      <c r="AW877" s="12" t="s">
        <v>34</v>
      </c>
      <c r="AX877" s="12" t="s">
        <v>80</v>
      </c>
      <c r="AY877" s="145" t="s">
        <v>158</v>
      </c>
    </row>
    <row r="878" spans="2:65" s="13" customFormat="1">
      <c r="B878" s="151"/>
      <c r="D878" s="144" t="s">
        <v>167</v>
      </c>
      <c r="E878" s="152" t="s">
        <v>1</v>
      </c>
      <c r="F878" s="153" t="s">
        <v>171</v>
      </c>
      <c r="H878" s="154">
        <v>494.79</v>
      </c>
      <c r="I878" s="155"/>
      <c r="L878" s="151"/>
      <c r="M878" s="156"/>
      <c r="T878" s="157"/>
      <c r="AT878" s="152" t="s">
        <v>167</v>
      </c>
      <c r="AU878" s="152" t="s">
        <v>90</v>
      </c>
      <c r="AV878" s="13" t="s">
        <v>165</v>
      </c>
      <c r="AW878" s="13" t="s">
        <v>34</v>
      </c>
      <c r="AX878" s="13" t="s">
        <v>88</v>
      </c>
      <c r="AY878" s="152" t="s">
        <v>158</v>
      </c>
    </row>
    <row r="879" spans="2:65" s="1" customFormat="1" ht="37.9" customHeight="1">
      <c r="B879" s="30"/>
      <c r="C879" s="130" t="s">
        <v>1594</v>
      </c>
      <c r="D879" s="130" t="s">
        <v>160</v>
      </c>
      <c r="E879" s="131" t="s">
        <v>1595</v>
      </c>
      <c r="F879" s="132" t="s">
        <v>1596</v>
      </c>
      <c r="G879" s="133" t="s">
        <v>207</v>
      </c>
      <c r="H879" s="134">
        <v>494.79</v>
      </c>
      <c r="I879" s="135"/>
      <c r="J879" s="136">
        <f>ROUND(I879*H879,2)</f>
        <v>0</v>
      </c>
      <c r="K879" s="132" t="s">
        <v>164</v>
      </c>
      <c r="L879" s="30"/>
      <c r="M879" s="137" t="s">
        <v>1</v>
      </c>
      <c r="N879" s="138" t="s">
        <v>45</v>
      </c>
      <c r="P879" s="139">
        <f>O879*H879</f>
        <v>0</v>
      </c>
      <c r="Q879" s="139">
        <v>2.0000000000000002E-5</v>
      </c>
      <c r="R879" s="139">
        <f>Q879*H879</f>
        <v>9.8958000000000015E-3</v>
      </c>
      <c r="S879" s="139">
        <v>0</v>
      </c>
      <c r="T879" s="140">
        <f>S879*H879</f>
        <v>0</v>
      </c>
      <c r="AR879" s="141" t="s">
        <v>247</v>
      </c>
      <c r="AT879" s="141" t="s">
        <v>160</v>
      </c>
      <c r="AU879" s="141" t="s">
        <v>90</v>
      </c>
      <c r="AY879" s="15" t="s">
        <v>158</v>
      </c>
      <c r="BE879" s="142">
        <f>IF(N879="základní",J879,0)</f>
        <v>0</v>
      </c>
      <c r="BF879" s="142">
        <f>IF(N879="snížená",J879,0)</f>
        <v>0</v>
      </c>
      <c r="BG879" s="142">
        <f>IF(N879="zákl. přenesená",J879,0)</f>
        <v>0</v>
      </c>
      <c r="BH879" s="142">
        <f>IF(N879="sníž. přenesená",J879,0)</f>
        <v>0</v>
      </c>
      <c r="BI879" s="142">
        <f>IF(N879="nulová",J879,0)</f>
        <v>0</v>
      </c>
      <c r="BJ879" s="15" t="s">
        <v>88</v>
      </c>
      <c r="BK879" s="142">
        <f>ROUND(I879*H879,2)</f>
        <v>0</v>
      </c>
      <c r="BL879" s="15" t="s">
        <v>247</v>
      </c>
      <c r="BM879" s="141" t="s">
        <v>1597</v>
      </c>
    </row>
    <row r="880" spans="2:65" s="11" customFormat="1" ht="22.9" customHeight="1">
      <c r="B880" s="118"/>
      <c r="D880" s="119" t="s">
        <v>79</v>
      </c>
      <c r="E880" s="128" t="s">
        <v>1598</v>
      </c>
      <c r="F880" s="128" t="s">
        <v>1599</v>
      </c>
      <c r="I880" s="121"/>
      <c r="J880" s="129">
        <f>BK880</f>
        <v>0</v>
      </c>
      <c r="L880" s="118"/>
      <c r="M880" s="123"/>
      <c r="P880" s="124">
        <f>SUM(P881:P891)</f>
        <v>0</v>
      </c>
      <c r="R880" s="124">
        <f>SUM(R881:R891)</f>
        <v>0.24575</v>
      </c>
      <c r="T880" s="125">
        <f>SUM(T881:T891)</f>
        <v>0</v>
      </c>
      <c r="AR880" s="119" t="s">
        <v>90</v>
      </c>
      <c r="AT880" s="126" t="s">
        <v>79</v>
      </c>
      <c r="AU880" s="126" t="s">
        <v>88</v>
      </c>
      <c r="AY880" s="119" t="s">
        <v>158</v>
      </c>
      <c r="BK880" s="127">
        <f>SUM(BK881:BK891)</f>
        <v>0</v>
      </c>
    </row>
    <row r="881" spans="2:65" s="1" customFormat="1" ht="24.2" customHeight="1">
      <c r="B881" s="30"/>
      <c r="C881" s="130" t="s">
        <v>1600</v>
      </c>
      <c r="D881" s="130" t="s">
        <v>160</v>
      </c>
      <c r="E881" s="131" t="s">
        <v>1601</v>
      </c>
      <c r="F881" s="132" t="s">
        <v>1602</v>
      </c>
      <c r="G881" s="133" t="s">
        <v>307</v>
      </c>
      <c r="H881" s="134">
        <v>14</v>
      </c>
      <c r="I881" s="135"/>
      <c r="J881" s="136">
        <f>ROUND(I881*H881,2)</f>
        <v>0</v>
      </c>
      <c r="K881" s="132" t="s">
        <v>1</v>
      </c>
      <c r="L881" s="30"/>
      <c r="M881" s="137" t="s">
        <v>1</v>
      </c>
      <c r="N881" s="138" t="s">
        <v>45</v>
      </c>
      <c r="P881" s="139">
        <f>O881*H881</f>
        <v>0</v>
      </c>
      <c r="Q881" s="139">
        <v>0</v>
      </c>
      <c r="R881" s="139">
        <f>Q881*H881</f>
        <v>0</v>
      </c>
      <c r="S881" s="139">
        <v>0</v>
      </c>
      <c r="T881" s="140">
        <f>S881*H881</f>
        <v>0</v>
      </c>
      <c r="AR881" s="141" t="s">
        <v>247</v>
      </c>
      <c r="AT881" s="141" t="s">
        <v>160</v>
      </c>
      <c r="AU881" s="141" t="s">
        <v>90</v>
      </c>
      <c r="AY881" s="15" t="s">
        <v>158</v>
      </c>
      <c r="BE881" s="142">
        <f>IF(N881="základní",J881,0)</f>
        <v>0</v>
      </c>
      <c r="BF881" s="142">
        <f>IF(N881="snížená",J881,0)</f>
        <v>0</v>
      </c>
      <c r="BG881" s="142">
        <f>IF(N881="zákl. přenesená",J881,0)</f>
        <v>0</v>
      </c>
      <c r="BH881" s="142">
        <f>IF(N881="sníž. přenesená",J881,0)</f>
        <v>0</v>
      </c>
      <c r="BI881" s="142">
        <f>IF(N881="nulová",J881,0)</f>
        <v>0</v>
      </c>
      <c r="BJ881" s="15" t="s">
        <v>88</v>
      </c>
      <c r="BK881" s="142">
        <f>ROUND(I881*H881,2)</f>
        <v>0</v>
      </c>
      <c r="BL881" s="15" t="s">
        <v>247</v>
      </c>
      <c r="BM881" s="141" t="s">
        <v>1603</v>
      </c>
    </row>
    <row r="882" spans="2:65" s="1" customFormat="1">
      <c r="B882" s="30"/>
      <c r="D882" s="144" t="s">
        <v>417</v>
      </c>
      <c r="F882" s="168" t="s">
        <v>1604</v>
      </c>
      <c r="I882" s="169"/>
      <c r="L882" s="30"/>
      <c r="M882" s="170"/>
      <c r="T882" s="54"/>
      <c r="AT882" s="15" t="s">
        <v>417</v>
      </c>
      <c r="AU882" s="15" t="s">
        <v>90</v>
      </c>
    </row>
    <row r="883" spans="2:65" s="1" customFormat="1" ht="16.5" customHeight="1">
      <c r="B883" s="30"/>
      <c r="C883" s="158" t="s">
        <v>1605</v>
      </c>
      <c r="D883" s="158" t="s">
        <v>328</v>
      </c>
      <c r="E883" s="159" t="s">
        <v>1606</v>
      </c>
      <c r="F883" s="160" t="s">
        <v>1607</v>
      </c>
      <c r="G883" s="161" t="s">
        <v>207</v>
      </c>
      <c r="H883" s="162">
        <v>15.8</v>
      </c>
      <c r="I883" s="163"/>
      <c r="J883" s="164">
        <f>ROUND(I883*H883,2)</f>
        <v>0</v>
      </c>
      <c r="K883" s="160" t="s">
        <v>1</v>
      </c>
      <c r="L883" s="165"/>
      <c r="M883" s="166" t="s">
        <v>1</v>
      </c>
      <c r="N883" s="167" t="s">
        <v>45</v>
      </c>
      <c r="P883" s="139">
        <f>O883*H883</f>
        <v>0</v>
      </c>
      <c r="Q883" s="139">
        <v>1.4999999999999999E-4</v>
      </c>
      <c r="R883" s="139">
        <f>Q883*H883</f>
        <v>2.3699999999999997E-3</v>
      </c>
      <c r="S883" s="139">
        <v>0</v>
      </c>
      <c r="T883" s="140">
        <f>S883*H883</f>
        <v>0</v>
      </c>
      <c r="AR883" s="141" t="s">
        <v>327</v>
      </c>
      <c r="AT883" s="141" t="s">
        <v>328</v>
      </c>
      <c r="AU883" s="141" t="s">
        <v>90</v>
      </c>
      <c r="AY883" s="15" t="s">
        <v>158</v>
      </c>
      <c r="BE883" s="142">
        <f>IF(N883="základní",J883,0)</f>
        <v>0</v>
      </c>
      <c r="BF883" s="142">
        <f>IF(N883="snížená",J883,0)</f>
        <v>0</v>
      </c>
      <c r="BG883" s="142">
        <f>IF(N883="zákl. přenesená",J883,0)</f>
        <v>0</v>
      </c>
      <c r="BH883" s="142">
        <f>IF(N883="sníž. přenesená",J883,0)</f>
        <v>0</v>
      </c>
      <c r="BI883" s="142">
        <f>IF(N883="nulová",J883,0)</f>
        <v>0</v>
      </c>
      <c r="BJ883" s="15" t="s">
        <v>88</v>
      </c>
      <c r="BK883" s="142">
        <f>ROUND(I883*H883,2)</f>
        <v>0</v>
      </c>
      <c r="BL883" s="15" t="s">
        <v>247</v>
      </c>
      <c r="BM883" s="141" t="s">
        <v>1608</v>
      </c>
    </row>
    <row r="884" spans="2:65" s="12" customFormat="1">
      <c r="B884" s="143"/>
      <c r="D884" s="144" t="s">
        <v>167</v>
      </c>
      <c r="E884" s="145" t="s">
        <v>1</v>
      </c>
      <c r="F884" s="146" t="s">
        <v>1609</v>
      </c>
      <c r="H884" s="147">
        <v>11</v>
      </c>
      <c r="I884" s="148"/>
      <c r="L884" s="143"/>
      <c r="M884" s="149"/>
      <c r="T884" s="150"/>
      <c r="AT884" s="145" t="s">
        <v>167</v>
      </c>
      <c r="AU884" s="145" t="s">
        <v>90</v>
      </c>
      <c r="AV884" s="12" t="s">
        <v>90</v>
      </c>
      <c r="AW884" s="12" t="s">
        <v>4</v>
      </c>
      <c r="AX884" s="12" t="s">
        <v>80</v>
      </c>
      <c r="AY884" s="145" t="s">
        <v>158</v>
      </c>
    </row>
    <row r="885" spans="2:65" s="12" customFormat="1">
      <c r="B885" s="143"/>
      <c r="D885" s="144" t="s">
        <v>167</v>
      </c>
      <c r="E885" s="145" t="s">
        <v>1</v>
      </c>
      <c r="F885" s="146" t="s">
        <v>1610</v>
      </c>
      <c r="H885" s="147">
        <v>4.8</v>
      </c>
      <c r="I885" s="148"/>
      <c r="L885" s="143"/>
      <c r="M885" s="149"/>
      <c r="T885" s="150"/>
      <c r="AT885" s="145" t="s">
        <v>167</v>
      </c>
      <c r="AU885" s="145" t="s">
        <v>90</v>
      </c>
      <c r="AV885" s="12" t="s">
        <v>90</v>
      </c>
      <c r="AW885" s="12" t="s">
        <v>4</v>
      </c>
      <c r="AX885" s="12" t="s">
        <v>80</v>
      </c>
      <c r="AY885" s="145" t="s">
        <v>158</v>
      </c>
    </row>
    <row r="886" spans="2:65" s="13" customFormat="1">
      <c r="B886" s="151"/>
      <c r="D886" s="144" t="s">
        <v>167</v>
      </c>
      <c r="E886" s="152" t="s">
        <v>1</v>
      </c>
      <c r="F886" s="153" t="s">
        <v>171</v>
      </c>
      <c r="H886" s="154">
        <v>15.8</v>
      </c>
      <c r="I886" s="155"/>
      <c r="L886" s="151"/>
      <c r="M886" s="156"/>
      <c r="T886" s="157"/>
      <c r="AT886" s="152" t="s">
        <v>167</v>
      </c>
      <c r="AU886" s="152" t="s">
        <v>90</v>
      </c>
      <c r="AV886" s="13" t="s">
        <v>165</v>
      </c>
      <c r="AW886" s="13" t="s">
        <v>4</v>
      </c>
      <c r="AX886" s="13" t="s">
        <v>88</v>
      </c>
      <c r="AY886" s="152" t="s">
        <v>158</v>
      </c>
    </row>
    <row r="887" spans="2:65" s="1" customFormat="1" ht="24.2" customHeight="1">
      <c r="B887" s="30"/>
      <c r="C887" s="130" t="s">
        <v>1611</v>
      </c>
      <c r="D887" s="130" t="s">
        <v>160</v>
      </c>
      <c r="E887" s="131" t="s">
        <v>1612</v>
      </c>
      <c r="F887" s="132" t="s">
        <v>1613</v>
      </c>
      <c r="G887" s="133" t="s">
        <v>307</v>
      </c>
      <c r="H887" s="134">
        <v>3</v>
      </c>
      <c r="I887" s="135"/>
      <c r="J887" s="136">
        <f>ROUND(I887*H887,2)</f>
        <v>0</v>
      </c>
      <c r="K887" s="132" t="s">
        <v>164</v>
      </c>
      <c r="L887" s="30"/>
      <c r="M887" s="137" t="s">
        <v>1</v>
      </c>
      <c r="N887" s="138" t="s">
        <v>45</v>
      </c>
      <c r="P887" s="139">
        <f>O887*H887</f>
        <v>0</v>
      </c>
      <c r="Q887" s="139">
        <v>0</v>
      </c>
      <c r="R887" s="139">
        <f>Q887*H887</f>
        <v>0</v>
      </c>
      <c r="S887" s="139">
        <v>0</v>
      </c>
      <c r="T887" s="140">
        <f>S887*H887</f>
        <v>0</v>
      </c>
      <c r="AR887" s="141" t="s">
        <v>247</v>
      </c>
      <c r="AT887" s="141" t="s">
        <v>160</v>
      </c>
      <c r="AU887" s="141" t="s">
        <v>90</v>
      </c>
      <c r="AY887" s="15" t="s">
        <v>158</v>
      </c>
      <c r="BE887" s="142">
        <f>IF(N887="základní",J887,0)</f>
        <v>0</v>
      </c>
      <c r="BF887" s="142">
        <f>IF(N887="snížená",J887,0)</f>
        <v>0</v>
      </c>
      <c r="BG887" s="142">
        <f>IF(N887="zákl. přenesená",J887,0)</f>
        <v>0</v>
      </c>
      <c r="BH887" s="142">
        <f>IF(N887="sníž. přenesená",J887,0)</f>
        <v>0</v>
      </c>
      <c r="BI887" s="142">
        <f>IF(N887="nulová",J887,0)</f>
        <v>0</v>
      </c>
      <c r="BJ887" s="15" t="s">
        <v>88</v>
      </c>
      <c r="BK887" s="142">
        <f>ROUND(I887*H887,2)</f>
        <v>0</v>
      </c>
      <c r="BL887" s="15" t="s">
        <v>247</v>
      </c>
      <c r="BM887" s="141" t="s">
        <v>1614</v>
      </c>
    </row>
    <row r="888" spans="2:65" s="1" customFormat="1" ht="37.9" customHeight="1">
      <c r="B888" s="30"/>
      <c r="C888" s="158" t="s">
        <v>1615</v>
      </c>
      <c r="D888" s="158" t="s">
        <v>328</v>
      </c>
      <c r="E888" s="159" t="s">
        <v>1616</v>
      </c>
      <c r="F888" s="160" t="s">
        <v>1617</v>
      </c>
      <c r="G888" s="161" t="s">
        <v>207</v>
      </c>
      <c r="H888" s="162">
        <v>70</v>
      </c>
      <c r="I888" s="163"/>
      <c r="J888" s="164">
        <f>ROUND(I888*H888,2)</f>
        <v>0</v>
      </c>
      <c r="K888" s="160" t="s">
        <v>164</v>
      </c>
      <c r="L888" s="165"/>
      <c r="M888" s="166" t="s">
        <v>1</v>
      </c>
      <c r="N888" s="167" t="s">
        <v>45</v>
      </c>
      <c r="P888" s="139">
        <f>O888*H888</f>
        <v>0</v>
      </c>
      <c r="Q888" s="139">
        <v>3.0699999999999998E-3</v>
      </c>
      <c r="R888" s="139">
        <f>Q888*H888</f>
        <v>0.21489999999999998</v>
      </c>
      <c r="S888" s="139">
        <v>0</v>
      </c>
      <c r="T888" s="140">
        <f>S888*H888</f>
        <v>0</v>
      </c>
      <c r="AR888" s="141" t="s">
        <v>327</v>
      </c>
      <c r="AT888" s="141" t="s">
        <v>328</v>
      </c>
      <c r="AU888" s="141" t="s">
        <v>90</v>
      </c>
      <c r="AY888" s="15" t="s">
        <v>158</v>
      </c>
      <c r="BE888" s="142">
        <f>IF(N888="základní",J888,0)</f>
        <v>0</v>
      </c>
      <c r="BF888" s="142">
        <f>IF(N888="snížená",J888,0)</f>
        <v>0</v>
      </c>
      <c r="BG888" s="142">
        <f>IF(N888="zákl. přenesená",J888,0)</f>
        <v>0</v>
      </c>
      <c r="BH888" s="142">
        <f>IF(N888="sníž. přenesená",J888,0)</f>
        <v>0</v>
      </c>
      <c r="BI888" s="142">
        <f>IF(N888="nulová",J888,0)</f>
        <v>0</v>
      </c>
      <c r="BJ888" s="15" t="s">
        <v>88</v>
      </c>
      <c r="BK888" s="142">
        <f>ROUND(I888*H888,2)</f>
        <v>0</v>
      </c>
      <c r="BL888" s="15" t="s">
        <v>247</v>
      </c>
      <c r="BM888" s="141" t="s">
        <v>1618</v>
      </c>
    </row>
    <row r="889" spans="2:65" s="1" customFormat="1" ht="44.25" customHeight="1">
      <c r="B889" s="30"/>
      <c r="C889" s="130" t="s">
        <v>1619</v>
      </c>
      <c r="D889" s="130" t="s">
        <v>160</v>
      </c>
      <c r="E889" s="131" t="s">
        <v>1620</v>
      </c>
      <c r="F889" s="132" t="s">
        <v>1621</v>
      </c>
      <c r="G889" s="133" t="s">
        <v>307</v>
      </c>
      <c r="H889" s="134">
        <v>6</v>
      </c>
      <c r="I889" s="135"/>
      <c r="J889" s="136">
        <f>ROUND(I889*H889,2)</f>
        <v>0</v>
      </c>
      <c r="K889" s="132" t="s">
        <v>164</v>
      </c>
      <c r="L889" s="30"/>
      <c r="M889" s="137" t="s">
        <v>1</v>
      </c>
      <c r="N889" s="138" t="s">
        <v>45</v>
      </c>
      <c r="P889" s="139">
        <f>O889*H889</f>
        <v>0</v>
      </c>
      <c r="Q889" s="139">
        <v>0</v>
      </c>
      <c r="R889" s="139">
        <f>Q889*H889</f>
        <v>0</v>
      </c>
      <c r="S889" s="139">
        <v>0</v>
      </c>
      <c r="T889" s="140">
        <f>S889*H889</f>
        <v>0</v>
      </c>
      <c r="AR889" s="141" t="s">
        <v>247</v>
      </c>
      <c r="AT889" s="141" t="s">
        <v>160</v>
      </c>
      <c r="AU889" s="141" t="s">
        <v>90</v>
      </c>
      <c r="AY889" s="15" t="s">
        <v>158</v>
      </c>
      <c r="BE889" s="142">
        <f>IF(N889="základní",J889,0)</f>
        <v>0</v>
      </c>
      <c r="BF889" s="142">
        <f>IF(N889="snížená",J889,0)</f>
        <v>0</v>
      </c>
      <c r="BG889" s="142">
        <f>IF(N889="zákl. přenesená",J889,0)</f>
        <v>0</v>
      </c>
      <c r="BH889" s="142">
        <f>IF(N889="sníž. přenesená",J889,0)</f>
        <v>0</v>
      </c>
      <c r="BI889" s="142">
        <f>IF(N889="nulová",J889,0)</f>
        <v>0</v>
      </c>
      <c r="BJ889" s="15" t="s">
        <v>88</v>
      </c>
      <c r="BK889" s="142">
        <f>ROUND(I889*H889,2)</f>
        <v>0</v>
      </c>
      <c r="BL889" s="15" t="s">
        <v>247</v>
      </c>
      <c r="BM889" s="141" t="s">
        <v>1622</v>
      </c>
    </row>
    <row r="890" spans="2:65" s="1" customFormat="1" ht="24.2" customHeight="1">
      <c r="B890" s="30"/>
      <c r="C890" s="158" t="s">
        <v>1623</v>
      </c>
      <c r="D890" s="158" t="s">
        <v>328</v>
      </c>
      <c r="E890" s="159" t="s">
        <v>1624</v>
      </c>
      <c r="F890" s="160" t="s">
        <v>1625</v>
      </c>
      <c r="G890" s="161" t="s">
        <v>207</v>
      </c>
      <c r="H890" s="162">
        <v>28.48</v>
      </c>
      <c r="I890" s="163"/>
      <c r="J890" s="164">
        <f>ROUND(I890*H890,2)</f>
        <v>0</v>
      </c>
      <c r="K890" s="160" t="s">
        <v>164</v>
      </c>
      <c r="L890" s="165"/>
      <c r="M890" s="166" t="s">
        <v>1</v>
      </c>
      <c r="N890" s="167" t="s">
        <v>45</v>
      </c>
      <c r="P890" s="139">
        <f>O890*H890</f>
        <v>0</v>
      </c>
      <c r="Q890" s="139">
        <v>1E-3</v>
      </c>
      <c r="R890" s="139">
        <f>Q890*H890</f>
        <v>2.8480000000000002E-2</v>
      </c>
      <c r="S890" s="139">
        <v>0</v>
      </c>
      <c r="T890" s="140">
        <f>S890*H890</f>
        <v>0</v>
      </c>
      <c r="AR890" s="141" t="s">
        <v>327</v>
      </c>
      <c r="AT890" s="141" t="s">
        <v>328</v>
      </c>
      <c r="AU890" s="141" t="s">
        <v>90</v>
      </c>
      <c r="AY890" s="15" t="s">
        <v>158</v>
      </c>
      <c r="BE890" s="142">
        <f>IF(N890="základní",J890,0)</f>
        <v>0</v>
      </c>
      <c r="BF890" s="142">
        <f>IF(N890="snížená",J890,0)</f>
        <v>0</v>
      </c>
      <c r="BG890" s="142">
        <f>IF(N890="zákl. přenesená",J890,0)</f>
        <v>0</v>
      </c>
      <c r="BH890" s="142">
        <f>IF(N890="sníž. přenesená",J890,0)</f>
        <v>0</v>
      </c>
      <c r="BI890" s="142">
        <f>IF(N890="nulová",J890,0)</f>
        <v>0</v>
      </c>
      <c r="BJ890" s="15" t="s">
        <v>88</v>
      </c>
      <c r="BK890" s="142">
        <f>ROUND(I890*H890,2)</f>
        <v>0</v>
      </c>
      <c r="BL890" s="15" t="s">
        <v>247</v>
      </c>
      <c r="BM890" s="141" t="s">
        <v>1626</v>
      </c>
    </row>
    <row r="891" spans="2:65" s="1" customFormat="1" ht="24.2" customHeight="1">
      <c r="B891" s="30"/>
      <c r="C891" s="130" t="s">
        <v>1627</v>
      </c>
      <c r="D891" s="130" t="s">
        <v>160</v>
      </c>
      <c r="E891" s="131" t="s">
        <v>1628</v>
      </c>
      <c r="F891" s="132" t="s">
        <v>1629</v>
      </c>
      <c r="G891" s="133" t="s">
        <v>239</v>
      </c>
      <c r="H891" s="134">
        <v>0.246</v>
      </c>
      <c r="I891" s="135"/>
      <c r="J891" s="136">
        <f>ROUND(I891*H891,2)</f>
        <v>0</v>
      </c>
      <c r="K891" s="132" t="s">
        <v>164</v>
      </c>
      <c r="L891" s="30"/>
      <c r="M891" s="171" t="s">
        <v>1</v>
      </c>
      <c r="N891" s="172" t="s">
        <v>45</v>
      </c>
      <c r="O891" s="173"/>
      <c r="P891" s="174">
        <f>O891*H891</f>
        <v>0</v>
      </c>
      <c r="Q891" s="174">
        <v>0</v>
      </c>
      <c r="R891" s="174">
        <f>Q891*H891</f>
        <v>0</v>
      </c>
      <c r="S891" s="174">
        <v>0</v>
      </c>
      <c r="T891" s="175">
        <f>S891*H891</f>
        <v>0</v>
      </c>
      <c r="AR891" s="141" t="s">
        <v>247</v>
      </c>
      <c r="AT891" s="141" t="s">
        <v>160</v>
      </c>
      <c r="AU891" s="141" t="s">
        <v>90</v>
      </c>
      <c r="AY891" s="15" t="s">
        <v>158</v>
      </c>
      <c r="BE891" s="142">
        <f>IF(N891="základní",J891,0)</f>
        <v>0</v>
      </c>
      <c r="BF891" s="142">
        <f>IF(N891="snížená",J891,0)</f>
        <v>0</v>
      </c>
      <c r="BG891" s="142">
        <f>IF(N891="zákl. přenesená",J891,0)</f>
        <v>0</v>
      </c>
      <c r="BH891" s="142">
        <f>IF(N891="sníž. přenesená",J891,0)</f>
        <v>0</v>
      </c>
      <c r="BI891" s="142">
        <f>IF(N891="nulová",J891,0)</f>
        <v>0</v>
      </c>
      <c r="BJ891" s="15" t="s">
        <v>88</v>
      </c>
      <c r="BK891" s="142">
        <f>ROUND(I891*H891,2)</f>
        <v>0</v>
      </c>
      <c r="BL891" s="15" t="s">
        <v>247</v>
      </c>
      <c r="BM891" s="141" t="s">
        <v>1630</v>
      </c>
    </row>
    <row r="892" spans="2:65" s="1" customFormat="1" ht="6.95" customHeight="1">
      <c r="B892" s="42"/>
      <c r="C892" s="43"/>
      <c r="D892" s="43"/>
      <c r="E892" s="43"/>
      <c r="F892" s="43"/>
      <c r="G892" s="43"/>
      <c r="H892" s="43"/>
      <c r="I892" s="43"/>
      <c r="J892" s="43"/>
      <c r="K892" s="43"/>
      <c r="L892" s="30"/>
    </row>
  </sheetData>
  <sheetProtection algorithmName="SHA-512" hashValue="Se4zhJeBK+zjvnygZ1E79fOMm/eGgLrUIWrMz/z9lXJbFHH55Ri1BQWvFLF7veOSg8ipEy7XO0jCcwLwo8GyBQ==" saltValue="8FM5izeYrPA/MsfAWv4uooW/F/FEsMYtHPMtjLuDK4bVoIYptyPFT5bgp000rxPZCQRFwbuH6oZwEH7fxnnOfw==" spinCount="100000" sheet="1" objects="1" scenarios="1" formatColumns="0" formatRows="0" autoFilter="0"/>
  <autoFilter ref="C144:K891" xr:uid="{00000000-0009-0000-0000-000001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4" t="str">
        <f>'Rekapitulace stavby'!K6</f>
        <v>Enviromentální učebna Ekocentrum SO-01</v>
      </c>
      <c r="F7" s="215"/>
      <c r="G7" s="215"/>
      <c r="H7" s="215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204" t="s">
        <v>1631</v>
      </c>
      <c r="F9" s="213"/>
      <c r="G9" s="213"/>
      <c r="H9" s="21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86"/>
      <c r="G18" s="186"/>
      <c r="H18" s="18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1632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ROUND((SUM(BE125:BE182)),  2)</f>
        <v>0</v>
      </c>
      <c r="I33" s="90">
        <v>0.21</v>
      </c>
      <c r="J33" s="89">
        <f>ROUND(((SUM(BE125:BE182))*I33),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ROUND((SUM(BF125:BF182)),  2)</f>
        <v>0</v>
      </c>
      <c r="I34" s="90">
        <v>0.12</v>
      </c>
      <c r="J34" s="89">
        <f>ROUND(((SUM(BF125:BF182))*I34),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ROUND((SUM(BG125:BG182)),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ROUND((SUM(BH125:BH182)),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ROUND((SUM(BI125:BI182)),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4" t="str">
        <f>E7</f>
        <v>Enviromentální učebna Ekocentrum SO-01</v>
      </c>
      <c r="F85" s="215"/>
      <c r="G85" s="215"/>
      <c r="H85" s="215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204" t="str">
        <f>E9</f>
        <v>D.1.4.1. - Zdravotechnika</v>
      </c>
      <c r="F87" s="213"/>
      <c r="G87" s="213"/>
      <c r="H87" s="21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Ing. Michal Kuťák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J125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125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>
      <c r="B98" s="106"/>
      <c r="D98" s="107" t="s">
        <v>128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>
      <c r="B99" s="106"/>
      <c r="D99" s="107" t="s">
        <v>130</v>
      </c>
      <c r="E99" s="108"/>
      <c r="F99" s="108"/>
      <c r="G99" s="108"/>
      <c r="H99" s="108"/>
      <c r="I99" s="108"/>
      <c r="J99" s="109">
        <f>J134</f>
        <v>0</v>
      </c>
      <c r="L99" s="106"/>
    </row>
    <row r="100" spans="2:12" s="9" customFormat="1" ht="19.899999999999999" customHeight="1">
      <c r="B100" s="106"/>
      <c r="D100" s="107" t="s">
        <v>1633</v>
      </c>
      <c r="E100" s="108"/>
      <c r="F100" s="108"/>
      <c r="G100" s="108"/>
      <c r="H100" s="108"/>
      <c r="I100" s="108"/>
      <c r="J100" s="109">
        <f>J142</f>
        <v>0</v>
      </c>
      <c r="L100" s="106"/>
    </row>
    <row r="101" spans="2:12" s="9" customFormat="1" ht="19.899999999999999" customHeight="1">
      <c r="B101" s="106"/>
      <c r="D101" s="107" t="s">
        <v>131</v>
      </c>
      <c r="E101" s="108"/>
      <c r="F101" s="108"/>
      <c r="G101" s="108"/>
      <c r="H101" s="108"/>
      <c r="I101" s="108"/>
      <c r="J101" s="109">
        <f>J151</f>
        <v>0</v>
      </c>
      <c r="L101" s="106"/>
    </row>
    <row r="102" spans="2:12" s="9" customFormat="1" ht="19.899999999999999" customHeight="1">
      <c r="B102" s="106"/>
      <c r="D102" s="107" t="s">
        <v>1634</v>
      </c>
      <c r="E102" s="108"/>
      <c r="F102" s="108"/>
      <c r="G102" s="108"/>
      <c r="H102" s="108"/>
      <c r="I102" s="108"/>
      <c r="J102" s="109">
        <f>J173</f>
        <v>0</v>
      </c>
      <c r="L102" s="106"/>
    </row>
    <row r="103" spans="2:12" s="8" customFormat="1" ht="24.95" customHeight="1">
      <c r="B103" s="102"/>
      <c r="D103" s="103" t="s">
        <v>1635</v>
      </c>
      <c r="E103" s="104"/>
      <c r="F103" s="104"/>
      <c r="G103" s="104"/>
      <c r="H103" s="104"/>
      <c r="I103" s="104"/>
      <c r="J103" s="105">
        <f>J177</f>
        <v>0</v>
      </c>
      <c r="L103" s="102"/>
    </row>
    <row r="104" spans="2:12" s="9" customFormat="1" ht="19.899999999999999" customHeight="1">
      <c r="B104" s="106"/>
      <c r="D104" s="107" t="s">
        <v>1636</v>
      </c>
      <c r="E104" s="108"/>
      <c r="F104" s="108"/>
      <c r="G104" s="108"/>
      <c r="H104" s="108"/>
      <c r="I104" s="108"/>
      <c r="J104" s="109">
        <f>J178</f>
        <v>0</v>
      </c>
      <c r="L104" s="106"/>
    </row>
    <row r="105" spans="2:12" s="9" customFormat="1" ht="19.899999999999999" customHeight="1">
      <c r="B105" s="106"/>
      <c r="D105" s="107" t="s">
        <v>1637</v>
      </c>
      <c r="E105" s="108"/>
      <c r="F105" s="108"/>
      <c r="G105" s="108"/>
      <c r="H105" s="108"/>
      <c r="I105" s="108"/>
      <c r="J105" s="109">
        <f>J180</f>
        <v>0</v>
      </c>
      <c r="L105" s="106"/>
    </row>
    <row r="106" spans="2:12" s="1" customFormat="1" ht="21.75" customHeight="1">
      <c r="B106" s="30"/>
      <c r="L106" s="30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0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0"/>
    </row>
    <row r="112" spans="2:12" s="1" customFormat="1" ht="24.95" customHeight="1">
      <c r="B112" s="30"/>
      <c r="C112" s="19" t="s">
        <v>143</v>
      </c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16</v>
      </c>
      <c r="L114" s="30"/>
    </row>
    <row r="115" spans="2:65" s="1" customFormat="1" ht="16.5" customHeight="1">
      <c r="B115" s="30"/>
      <c r="E115" s="214" t="str">
        <f>E7</f>
        <v>Enviromentální učebna Ekocentrum SO-01</v>
      </c>
      <c r="F115" s="215"/>
      <c r="G115" s="215"/>
      <c r="H115" s="215"/>
      <c r="L115" s="30"/>
    </row>
    <row r="116" spans="2:65" s="1" customFormat="1" ht="12" customHeight="1">
      <c r="B116" s="30"/>
      <c r="C116" s="25" t="s">
        <v>107</v>
      </c>
      <c r="L116" s="30"/>
    </row>
    <row r="117" spans="2:65" s="1" customFormat="1" ht="16.5" customHeight="1">
      <c r="B117" s="30"/>
      <c r="E117" s="204" t="str">
        <f>E9</f>
        <v>D.1.4.1. - Zdravotechnika</v>
      </c>
      <c r="F117" s="213"/>
      <c r="G117" s="213"/>
      <c r="H117" s="213"/>
      <c r="L117" s="30"/>
    </row>
    <row r="118" spans="2:65" s="1" customFormat="1" ht="6.95" customHeight="1">
      <c r="B118" s="30"/>
      <c r="L118" s="30"/>
    </row>
    <row r="119" spans="2:65" s="1" customFormat="1" ht="12" customHeight="1">
      <c r="B119" s="30"/>
      <c r="C119" s="25" t="s">
        <v>20</v>
      </c>
      <c r="F119" s="23" t="str">
        <f>F12</f>
        <v>Klášterní 1418, 363 01 Ostrov</v>
      </c>
      <c r="I119" s="25" t="s">
        <v>22</v>
      </c>
      <c r="J119" s="50" t="str">
        <f>IF(J12="","",J12)</f>
        <v>19. 4. 2024</v>
      </c>
      <c r="L119" s="30"/>
    </row>
    <row r="120" spans="2:65" s="1" customFormat="1" ht="6.95" customHeight="1">
      <c r="B120" s="30"/>
      <c r="L120" s="30"/>
    </row>
    <row r="121" spans="2:65" s="1" customFormat="1" ht="15.2" customHeight="1">
      <c r="B121" s="30"/>
      <c r="C121" s="25" t="s">
        <v>24</v>
      </c>
      <c r="F121" s="23" t="str">
        <f>E15</f>
        <v>Město Ostrov</v>
      </c>
      <c r="I121" s="25" t="s">
        <v>32</v>
      </c>
      <c r="J121" s="28" t="str">
        <f>E21</f>
        <v>Ing. Michal Kuťák</v>
      </c>
      <c r="L121" s="30"/>
    </row>
    <row r="122" spans="2:65" s="1" customFormat="1" ht="15.2" customHeight="1">
      <c r="B122" s="30"/>
      <c r="C122" s="25" t="s">
        <v>30</v>
      </c>
      <c r="F122" s="23" t="str">
        <f>IF(E18="","",E18)</f>
        <v>Vyplň údaj</v>
      </c>
      <c r="I122" s="25" t="s">
        <v>35</v>
      </c>
      <c r="J122" s="28" t="str">
        <f>E24</f>
        <v>Michal Jung</v>
      </c>
      <c r="L122" s="30"/>
    </row>
    <row r="123" spans="2:65" s="1" customFormat="1" ht="10.35" customHeight="1">
      <c r="B123" s="30"/>
      <c r="L123" s="30"/>
    </row>
    <row r="124" spans="2:65" s="10" customFormat="1" ht="29.25" customHeight="1">
      <c r="B124" s="110"/>
      <c r="C124" s="111" t="s">
        <v>144</v>
      </c>
      <c r="D124" s="112" t="s">
        <v>65</v>
      </c>
      <c r="E124" s="112" t="s">
        <v>61</v>
      </c>
      <c r="F124" s="112" t="s">
        <v>62</v>
      </c>
      <c r="G124" s="112" t="s">
        <v>145</v>
      </c>
      <c r="H124" s="112" t="s">
        <v>146</v>
      </c>
      <c r="I124" s="112" t="s">
        <v>147</v>
      </c>
      <c r="J124" s="112" t="s">
        <v>111</v>
      </c>
      <c r="K124" s="113" t="s">
        <v>148</v>
      </c>
      <c r="L124" s="110"/>
      <c r="M124" s="57" t="s">
        <v>1</v>
      </c>
      <c r="N124" s="58" t="s">
        <v>44</v>
      </c>
      <c r="O124" s="58" t="s">
        <v>149</v>
      </c>
      <c r="P124" s="58" t="s">
        <v>150</v>
      </c>
      <c r="Q124" s="58" t="s">
        <v>151</v>
      </c>
      <c r="R124" s="58" t="s">
        <v>152</v>
      </c>
      <c r="S124" s="58" t="s">
        <v>153</v>
      </c>
      <c r="T124" s="59" t="s">
        <v>154</v>
      </c>
    </row>
    <row r="125" spans="2:65" s="1" customFormat="1" ht="22.9" customHeight="1">
      <c r="B125" s="30"/>
      <c r="C125" s="62" t="s">
        <v>155</v>
      </c>
      <c r="J125" s="114">
        <f>BK125</f>
        <v>0</v>
      </c>
      <c r="L125" s="30"/>
      <c r="M125" s="60"/>
      <c r="N125" s="51"/>
      <c r="O125" s="51"/>
      <c r="P125" s="115">
        <f>P126+P177</f>
        <v>0</v>
      </c>
      <c r="Q125" s="51"/>
      <c r="R125" s="115">
        <f>R126+R177</f>
        <v>0.26086760000000003</v>
      </c>
      <c r="S125" s="51"/>
      <c r="T125" s="116">
        <f>T126+T177</f>
        <v>4.9840000000000002E-2</v>
      </c>
      <c r="AT125" s="15" t="s">
        <v>79</v>
      </c>
      <c r="AU125" s="15" t="s">
        <v>113</v>
      </c>
      <c r="BK125" s="117">
        <f>BK126+BK177</f>
        <v>0</v>
      </c>
    </row>
    <row r="126" spans="2:65" s="11" customFormat="1" ht="25.9" customHeight="1">
      <c r="B126" s="118"/>
      <c r="D126" s="119" t="s">
        <v>79</v>
      </c>
      <c r="E126" s="120" t="s">
        <v>764</v>
      </c>
      <c r="F126" s="120" t="s">
        <v>765</v>
      </c>
      <c r="I126" s="121"/>
      <c r="J126" s="122">
        <f>BK126</f>
        <v>0</v>
      </c>
      <c r="L126" s="118"/>
      <c r="M126" s="123"/>
      <c r="P126" s="124">
        <f>P127+P134+P142+P151+P173</f>
        <v>0</v>
      </c>
      <c r="R126" s="124">
        <f>R127+R134+R142+R151+R173</f>
        <v>0.26086760000000003</v>
      </c>
      <c r="T126" s="125">
        <f>T127+T134+T142+T151+T173</f>
        <v>4.9840000000000002E-2</v>
      </c>
      <c r="AR126" s="119" t="s">
        <v>90</v>
      </c>
      <c r="AT126" s="126" t="s">
        <v>79</v>
      </c>
      <c r="AU126" s="126" t="s">
        <v>80</v>
      </c>
      <c r="AY126" s="119" t="s">
        <v>158</v>
      </c>
      <c r="BK126" s="127">
        <f>BK127+BK134+BK142+BK151+BK173</f>
        <v>0</v>
      </c>
    </row>
    <row r="127" spans="2:65" s="11" customFormat="1" ht="22.9" customHeight="1">
      <c r="B127" s="118"/>
      <c r="D127" s="119" t="s">
        <v>79</v>
      </c>
      <c r="E127" s="128" t="s">
        <v>834</v>
      </c>
      <c r="F127" s="128" t="s">
        <v>835</v>
      </c>
      <c r="I127" s="121"/>
      <c r="J127" s="129">
        <f>BK127</f>
        <v>0</v>
      </c>
      <c r="L127" s="118"/>
      <c r="M127" s="123"/>
      <c r="P127" s="124">
        <f>SUM(P128:P133)</f>
        <v>0</v>
      </c>
      <c r="R127" s="124">
        <f>SUM(R128:R133)</f>
        <v>7.0176000000000006E-3</v>
      </c>
      <c r="T127" s="125">
        <f>SUM(T128:T133)</f>
        <v>0</v>
      </c>
      <c r="AR127" s="119" t="s">
        <v>90</v>
      </c>
      <c r="AT127" s="126" t="s">
        <v>79</v>
      </c>
      <c r="AU127" s="126" t="s">
        <v>88</v>
      </c>
      <c r="AY127" s="119" t="s">
        <v>158</v>
      </c>
      <c r="BK127" s="127">
        <f>SUM(BK128:BK133)</f>
        <v>0</v>
      </c>
    </row>
    <row r="128" spans="2:65" s="1" customFormat="1" ht="24.2" customHeight="1">
      <c r="B128" s="30"/>
      <c r="C128" s="130" t="s">
        <v>88</v>
      </c>
      <c r="D128" s="130" t="s">
        <v>160</v>
      </c>
      <c r="E128" s="131" t="s">
        <v>1638</v>
      </c>
      <c r="F128" s="132" t="s">
        <v>1639</v>
      </c>
      <c r="G128" s="133" t="s">
        <v>297</v>
      </c>
      <c r="H128" s="134">
        <v>74</v>
      </c>
      <c r="I128" s="135"/>
      <c r="J128" s="136">
        <f>ROUND(I128*H128,2)</f>
        <v>0</v>
      </c>
      <c r="K128" s="132" t="s">
        <v>164</v>
      </c>
      <c r="L128" s="30"/>
      <c r="M128" s="137" t="s">
        <v>1</v>
      </c>
      <c r="N128" s="138" t="s">
        <v>45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247</v>
      </c>
      <c r="AT128" s="141" t="s">
        <v>160</v>
      </c>
      <c r="AU128" s="141" t="s">
        <v>90</v>
      </c>
      <c r="AY128" s="15" t="s">
        <v>158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88</v>
      </c>
      <c r="BK128" s="142">
        <f>ROUND(I128*H128,2)</f>
        <v>0</v>
      </c>
      <c r="BL128" s="15" t="s">
        <v>247</v>
      </c>
      <c r="BM128" s="141" t="s">
        <v>1640</v>
      </c>
    </row>
    <row r="129" spans="2:65" s="1" customFormat="1" ht="24.2" customHeight="1">
      <c r="B129" s="30"/>
      <c r="C129" s="158" t="s">
        <v>90</v>
      </c>
      <c r="D129" s="158" t="s">
        <v>328</v>
      </c>
      <c r="E129" s="159" t="s">
        <v>1641</v>
      </c>
      <c r="F129" s="160" t="s">
        <v>1642</v>
      </c>
      <c r="G129" s="161" t="s">
        <v>297</v>
      </c>
      <c r="H129" s="162">
        <v>51</v>
      </c>
      <c r="I129" s="163"/>
      <c r="J129" s="164">
        <f>ROUND(I129*H129,2)</f>
        <v>0</v>
      </c>
      <c r="K129" s="160" t="s">
        <v>164</v>
      </c>
      <c r="L129" s="165"/>
      <c r="M129" s="166" t="s">
        <v>1</v>
      </c>
      <c r="N129" s="167" t="s">
        <v>45</v>
      </c>
      <c r="P129" s="139">
        <f>O129*H129</f>
        <v>0</v>
      </c>
      <c r="Q129" s="139">
        <v>8.0000000000000007E-5</v>
      </c>
      <c r="R129" s="139">
        <f>Q129*H129</f>
        <v>4.0800000000000003E-3</v>
      </c>
      <c r="S129" s="139">
        <v>0</v>
      </c>
      <c r="T129" s="140">
        <f>S129*H129</f>
        <v>0</v>
      </c>
      <c r="AR129" s="141" t="s">
        <v>327</v>
      </c>
      <c r="AT129" s="141" t="s">
        <v>328</v>
      </c>
      <c r="AU129" s="141" t="s">
        <v>90</v>
      </c>
      <c r="AY129" s="15" t="s">
        <v>158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88</v>
      </c>
      <c r="BK129" s="142">
        <f>ROUND(I129*H129,2)</f>
        <v>0</v>
      </c>
      <c r="BL129" s="15" t="s">
        <v>247</v>
      </c>
      <c r="BM129" s="141" t="s">
        <v>1643</v>
      </c>
    </row>
    <row r="130" spans="2:65" s="12" customFormat="1">
      <c r="B130" s="143"/>
      <c r="D130" s="144" t="s">
        <v>167</v>
      </c>
      <c r="F130" s="146" t="s">
        <v>1644</v>
      </c>
      <c r="H130" s="147">
        <v>51</v>
      </c>
      <c r="I130" s="148"/>
      <c r="L130" s="143"/>
      <c r="M130" s="149"/>
      <c r="T130" s="150"/>
      <c r="AT130" s="145" t="s">
        <v>167</v>
      </c>
      <c r="AU130" s="145" t="s">
        <v>90</v>
      </c>
      <c r="AV130" s="12" t="s">
        <v>90</v>
      </c>
      <c r="AW130" s="12" t="s">
        <v>4</v>
      </c>
      <c r="AX130" s="12" t="s">
        <v>88</v>
      </c>
      <c r="AY130" s="145" t="s">
        <v>158</v>
      </c>
    </row>
    <row r="131" spans="2:65" s="1" customFormat="1" ht="24.2" customHeight="1">
      <c r="B131" s="30"/>
      <c r="C131" s="158" t="s">
        <v>175</v>
      </c>
      <c r="D131" s="158" t="s">
        <v>328</v>
      </c>
      <c r="E131" s="159" t="s">
        <v>1645</v>
      </c>
      <c r="F131" s="160" t="s">
        <v>1646</v>
      </c>
      <c r="G131" s="161" t="s">
        <v>297</v>
      </c>
      <c r="H131" s="162">
        <v>24.48</v>
      </c>
      <c r="I131" s="163"/>
      <c r="J131" s="164">
        <f>ROUND(I131*H131,2)</f>
        <v>0</v>
      </c>
      <c r="K131" s="160" t="s">
        <v>164</v>
      </c>
      <c r="L131" s="165"/>
      <c r="M131" s="166" t="s">
        <v>1</v>
      </c>
      <c r="N131" s="167" t="s">
        <v>45</v>
      </c>
      <c r="P131" s="139">
        <f>O131*H131</f>
        <v>0</v>
      </c>
      <c r="Q131" s="139">
        <v>1.2E-4</v>
      </c>
      <c r="R131" s="139">
        <f>Q131*H131</f>
        <v>2.9376000000000003E-3</v>
      </c>
      <c r="S131" s="139">
        <v>0</v>
      </c>
      <c r="T131" s="140">
        <f>S131*H131</f>
        <v>0</v>
      </c>
      <c r="AR131" s="141" t="s">
        <v>327</v>
      </c>
      <c r="AT131" s="141" t="s">
        <v>328</v>
      </c>
      <c r="AU131" s="141" t="s">
        <v>90</v>
      </c>
      <c r="AY131" s="15" t="s">
        <v>158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88</v>
      </c>
      <c r="BK131" s="142">
        <f>ROUND(I131*H131,2)</f>
        <v>0</v>
      </c>
      <c r="BL131" s="15" t="s">
        <v>247</v>
      </c>
      <c r="BM131" s="141" t="s">
        <v>1647</v>
      </c>
    </row>
    <row r="132" spans="2:65" s="12" customFormat="1">
      <c r="B132" s="143"/>
      <c r="D132" s="144" t="s">
        <v>167</v>
      </c>
      <c r="F132" s="146" t="s">
        <v>1648</v>
      </c>
      <c r="H132" s="147">
        <v>24.48</v>
      </c>
      <c r="I132" s="148"/>
      <c r="L132" s="143"/>
      <c r="M132" s="149"/>
      <c r="T132" s="150"/>
      <c r="AT132" s="145" t="s">
        <v>167</v>
      </c>
      <c r="AU132" s="145" t="s">
        <v>90</v>
      </c>
      <c r="AV132" s="12" t="s">
        <v>90</v>
      </c>
      <c r="AW132" s="12" t="s">
        <v>4</v>
      </c>
      <c r="AX132" s="12" t="s">
        <v>88</v>
      </c>
      <c r="AY132" s="145" t="s">
        <v>158</v>
      </c>
    </row>
    <row r="133" spans="2:65" s="1" customFormat="1" ht="24.2" customHeight="1">
      <c r="B133" s="30"/>
      <c r="C133" s="130" t="s">
        <v>165</v>
      </c>
      <c r="D133" s="130" t="s">
        <v>160</v>
      </c>
      <c r="E133" s="131" t="s">
        <v>908</v>
      </c>
      <c r="F133" s="132" t="s">
        <v>909</v>
      </c>
      <c r="G133" s="133" t="s">
        <v>239</v>
      </c>
      <c r="H133" s="134">
        <v>7.0000000000000001E-3</v>
      </c>
      <c r="I133" s="135"/>
      <c r="J133" s="136">
        <f>ROUND(I133*H133,2)</f>
        <v>0</v>
      </c>
      <c r="K133" s="132" t="s">
        <v>164</v>
      </c>
      <c r="L133" s="30"/>
      <c r="M133" s="137" t="s">
        <v>1</v>
      </c>
      <c r="N133" s="138" t="s">
        <v>45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247</v>
      </c>
      <c r="AT133" s="141" t="s">
        <v>160</v>
      </c>
      <c r="AU133" s="141" t="s">
        <v>90</v>
      </c>
      <c r="AY133" s="15" t="s">
        <v>158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88</v>
      </c>
      <c r="BK133" s="142">
        <f>ROUND(I133*H133,2)</f>
        <v>0</v>
      </c>
      <c r="BL133" s="15" t="s">
        <v>247</v>
      </c>
      <c r="BM133" s="141" t="s">
        <v>1649</v>
      </c>
    </row>
    <row r="134" spans="2:65" s="11" customFormat="1" ht="22.9" customHeight="1">
      <c r="B134" s="118"/>
      <c r="D134" s="119" t="s">
        <v>79</v>
      </c>
      <c r="E134" s="128" t="s">
        <v>928</v>
      </c>
      <c r="F134" s="128" t="s">
        <v>929</v>
      </c>
      <c r="I134" s="121"/>
      <c r="J134" s="129">
        <f>BK134</f>
        <v>0</v>
      </c>
      <c r="L134" s="118"/>
      <c r="M134" s="123"/>
      <c r="P134" s="124">
        <f>SUM(P135:P141)</f>
        <v>0</v>
      </c>
      <c r="R134" s="124">
        <f>SUM(R135:R141)</f>
        <v>3.7670000000000002E-2</v>
      </c>
      <c r="T134" s="125">
        <f>SUM(T135:T141)</f>
        <v>1.98E-3</v>
      </c>
      <c r="AR134" s="119" t="s">
        <v>90</v>
      </c>
      <c r="AT134" s="126" t="s">
        <v>79</v>
      </c>
      <c r="AU134" s="126" t="s">
        <v>88</v>
      </c>
      <c r="AY134" s="119" t="s">
        <v>158</v>
      </c>
      <c r="BK134" s="127">
        <f>SUM(BK135:BK141)</f>
        <v>0</v>
      </c>
    </row>
    <row r="135" spans="2:65" s="1" customFormat="1" ht="33" customHeight="1">
      <c r="B135" s="30"/>
      <c r="C135" s="130" t="s">
        <v>190</v>
      </c>
      <c r="D135" s="130" t="s">
        <v>160</v>
      </c>
      <c r="E135" s="131" t="s">
        <v>1650</v>
      </c>
      <c r="F135" s="132" t="s">
        <v>1651</v>
      </c>
      <c r="G135" s="133" t="s">
        <v>1652</v>
      </c>
      <c r="H135" s="134">
        <v>1</v>
      </c>
      <c r="I135" s="135"/>
      <c r="J135" s="136">
        <f>ROUND(I135*H135,2)</f>
        <v>0</v>
      </c>
      <c r="K135" s="132" t="s">
        <v>1</v>
      </c>
      <c r="L135" s="30"/>
      <c r="M135" s="137" t="s">
        <v>1</v>
      </c>
      <c r="N135" s="138" t="s">
        <v>45</v>
      </c>
      <c r="P135" s="139">
        <f>O135*H135</f>
        <v>0</v>
      </c>
      <c r="Q135" s="139">
        <v>0</v>
      </c>
      <c r="R135" s="139">
        <f>Q135*H135</f>
        <v>0</v>
      </c>
      <c r="S135" s="139">
        <v>1.98E-3</v>
      </c>
      <c r="T135" s="140">
        <f>S135*H135</f>
        <v>1.98E-3</v>
      </c>
      <c r="AR135" s="141" t="s">
        <v>247</v>
      </c>
      <c r="AT135" s="141" t="s">
        <v>160</v>
      </c>
      <c r="AU135" s="141" t="s">
        <v>90</v>
      </c>
      <c r="AY135" s="15" t="s">
        <v>158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88</v>
      </c>
      <c r="BK135" s="142">
        <f>ROUND(I135*H135,2)</f>
        <v>0</v>
      </c>
      <c r="BL135" s="15" t="s">
        <v>247</v>
      </c>
      <c r="BM135" s="141" t="s">
        <v>1653</v>
      </c>
    </row>
    <row r="136" spans="2:65" s="1" customFormat="1">
      <c r="B136" s="30"/>
      <c r="D136" s="144" t="s">
        <v>417</v>
      </c>
      <c r="F136" s="168" t="s">
        <v>1654</v>
      </c>
      <c r="I136" s="169"/>
      <c r="L136" s="30"/>
      <c r="M136" s="170"/>
      <c r="T136" s="54"/>
      <c r="AT136" s="15" t="s">
        <v>417</v>
      </c>
      <c r="AU136" s="15" t="s">
        <v>90</v>
      </c>
    </row>
    <row r="137" spans="2:65" s="1" customFormat="1" ht="24.2" customHeight="1">
      <c r="B137" s="30"/>
      <c r="C137" s="130" t="s">
        <v>195</v>
      </c>
      <c r="D137" s="130" t="s">
        <v>160</v>
      </c>
      <c r="E137" s="131" t="s">
        <v>1655</v>
      </c>
      <c r="F137" s="132" t="s">
        <v>1656</v>
      </c>
      <c r="G137" s="133" t="s">
        <v>297</v>
      </c>
      <c r="H137" s="134">
        <v>10</v>
      </c>
      <c r="I137" s="135"/>
      <c r="J137" s="136">
        <f>ROUND(I137*H137,2)</f>
        <v>0</v>
      </c>
      <c r="K137" s="132" t="s">
        <v>1</v>
      </c>
      <c r="L137" s="30"/>
      <c r="M137" s="137" t="s">
        <v>1</v>
      </c>
      <c r="N137" s="138" t="s">
        <v>45</v>
      </c>
      <c r="P137" s="139">
        <f>O137*H137</f>
        <v>0</v>
      </c>
      <c r="Q137" s="139">
        <v>2.0100000000000001E-3</v>
      </c>
      <c r="R137" s="139">
        <f>Q137*H137</f>
        <v>2.01E-2</v>
      </c>
      <c r="S137" s="139">
        <v>0</v>
      </c>
      <c r="T137" s="140">
        <f>S137*H137</f>
        <v>0</v>
      </c>
      <c r="AR137" s="141" t="s">
        <v>247</v>
      </c>
      <c r="AT137" s="141" t="s">
        <v>160</v>
      </c>
      <c r="AU137" s="141" t="s">
        <v>90</v>
      </c>
      <c r="AY137" s="15" t="s">
        <v>158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88</v>
      </c>
      <c r="BK137" s="142">
        <f>ROUND(I137*H137,2)</f>
        <v>0</v>
      </c>
      <c r="BL137" s="15" t="s">
        <v>247</v>
      </c>
      <c r="BM137" s="141" t="s">
        <v>1657</v>
      </c>
    </row>
    <row r="138" spans="2:65" s="1" customFormat="1" ht="24.2" customHeight="1">
      <c r="B138" s="30"/>
      <c r="C138" s="130" t="s">
        <v>200</v>
      </c>
      <c r="D138" s="130" t="s">
        <v>160</v>
      </c>
      <c r="E138" s="131" t="s">
        <v>1658</v>
      </c>
      <c r="F138" s="132" t="s">
        <v>1659</v>
      </c>
      <c r="G138" s="133" t="s">
        <v>297</v>
      </c>
      <c r="H138" s="134">
        <v>15</v>
      </c>
      <c r="I138" s="135"/>
      <c r="J138" s="136">
        <f>ROUND(I138*H138,2)</f>
        <v>0</v>
      </c>
      <c r="K138" s="132" t="s">
        <v>1</v>
      </c>
      <c r="L138" s="30"/>
      <c r="M138" s="137" t="s">
        <v>1</v>
      </c>
      <c r="N138" s="138" t="s">
        <v>45</v>
      </c>
      <c r="P138" s="139">
        <f>O138*H138</f>
        <v>0</v>
      </c>
      <c r="Q138" s="139">
        <v>4.0999999999999999E-4</v>
      </c>
      <c r="R138" s="139">
        <f>Q138*H138</f>
        <v>6.1500000000000001E-3</v>
      </c>
      <c r="S138" s="139">
        <v>0</v>
      </c>
      <c r="T138" s="140">
        <f>S138*H138</f>
        <v>0</v>
      </c>
      <c r="AR138" s="141" t="s">
        <v>247</v>
      </c>
      <c r="AT138" s="141" t="s">
        <v>160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1660</v>
      </c>
    </row>
    <row r="139" spans="2:65" s="1" customFormat="1" ht="24.2" customHeight="1">
      <c r="B139" s="30"/>
      <c r="C139" s="130" t="s">
        <v>204</v>
      </c>
      <c r="D139" s="130" t="s">
        <v>160</v>
      </c>
      <c r="E139" s="131" t="s">
        <v>1661</v>
      </c>
      <c r="F139" s="132" t="s">
        <v>1662</v>
      </c>
      <c r="G139" s="133" t="s">
        <v>297</v>
      </c>
      <c r="H139" s="134">
        <v>9</v>
      </c>
      <c r="I139" s="135"/>
      <c r="J139" s="136">
        <f>ROUND(I139*H139,2)</f>
        <v>0</v>
      </c>
      <c r="K139" s="132" t="s">
        <v>1</v>
      </c>
      <c r="L139" s="30"/>
      <c r="M139" s="137" t="s">
        <v>1</v>
      </c>
      <c r="N139" s="138" t="s">
        <v>45</v>
      </c>
      <c r="P139" s="139">
        <f>O139*H139</f>
        <v>0</v>
      </c>
      <c r="Q139" s="139">
        <v>4.8000000000000001E-4</v>
      </c>
      <c r="R139" s="139">
        <f>Q139*H139</f>
        <v>4.3200000000000001E-3</v>
      </c>
      <c r="S139" s="139">
        <v>0</v>
      </c>
      <c r="T139" s="140">
        <f>S139*H139</f>
        <v>0</v>
      </c>
      <c r="AR139" s="141" t="s">
        <v>247</v>
      </c>
      <c r="AT139" s="141" t="s">
        <v>160</v>
      </c>
      <c r="AU139" s="141" t="s">
        <v>90</v>
      </c>
      <c r="AY139" s="15" t="s">
        <v>158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88</v>
      </c>
      <c r="BK139" s="142">
        <f>ROUND(I139*H139,2)</f>
        <v>0</v>
      </c>
      <c r="BL139" s="15" t="s">
        <v>247</v>
      </c>
      <c r="BM139" s="141" t="s">
        <v>1663</v>
      </c>
    </row>
    <row r="140" spans="2:65" s="1" customFormat="1" ht="24.2" customHeight="1">
      <c r="B140" s="30"/>
      <c r="C140" s="130" t="s">
        <v>209</v>
      </c>
      <c r="D140" s="130" t="s">
        <v>160</v>
      </c>
      <c r="E140" s="131" t="s">
        <v>1664</v>
      </c>
      <c r="F140" s="132" t="s">
        <v>1665</v>
      </c>
      <c r="G140" s="133" t="s">
        <v>297</v>
      </c>
      <c r="H140" s="134">
        <v>10</v>
      </c>
      <c r="I140" s="135"/>
      <c r="J140" s="136">
        <f>ROUND(I140*H140,2)</f>
        <v>0</v>
      </c>
      <c r="K140" s="132" t="s">
        <v>1</v>
      </c>
      <c r="L140" s="30"/>
      <c r="M140" s="137" t="s">
        <v>1</v>
      </c>
      <c r="N140" s="138" t="s">
        <v>45</v>
      </c>
      <c r="P140" s="139">
        <f>O140*H140</f>
        <v>0</v>
      </c>
      <c r="Q140" s="139">
        <v>7.1000000000000002E-4</v>
      </c>
      <c r="R140" s="139">
        <f>Q140*H140</f>
        <v>7.1000000000000004E-3</v>
      </c>
      <c r="S140" s="139">
        <v>0</v>
      </c>
      <c r="T140" s="140">
        <f>S140*H140</f>
        <v>0</v>
      </c>
      <c r="AR140" s="141" t="s">
        <v>247</v>
      </c>
      <c r="AT140" s="141" t="s">
        <v>160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1666</v>
      </c>
    </row>
    <row r="141" spans="2:65" s="1" customFormat="1" ht="24.2" customHeight="1">
      <c r="B141" s="30"/>
      <c r="C141" s="130" t="s">
        <v>214</v>
      </c>
      <c r="D141" s="130" t="s">
        <v>160</v>
      </c>
      <c r="E141" s="131" t="s">
        <v>1667</v>
      </c>
      <c r="F141" s="132" t="s">
        <v>1668</v>
      </c>
      <c r="G141" s="133" t="s">
        <v>239</v>
      </c>
      <c r="H141" s="134">
        <v>3.7999999999999999E-2</v>
      </c>
      <c r="I141" s="135"/>
      <c r="J141" s="136">
        <f>ROUND(I141*H141,2)</f>
        <v>0</v>
      </c>
      <c r="K141" s="132" t="s">
        <v>164</v>
      </c>
      <c r="L141" s="30"/>
      <c r="M141" s="137" t="s">
        <v>1</v>
      </c>
      <c r="N141" s="138" t="s">
        <v>45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247</v>
      </c>
      <c r="AT141" s="141" t="s">
        <v>160</v>
      </c>
      <c r="AU141" s="141" t="s">
        <v>90</v>
      </c>
      <c r="AY141" s="15" t="s">
        <v>158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88</v>
      </c>
      <c r="BK141" s="142">
        <f>ROUND(I141*H141,2)</f>
        <v>0</v>
      </c>
      <c r="BL141" s="15" t="s">
        <v>247</v>
      </c>
      <c r="BM141" s="141" t="s">
        <v>1669</v>
      </c>
    </row>
    <row r="142" spans="2:65" s="11" customFormat="1" ht="22.9" customHeight="1">
      <c r="B142" s="118"/>
      <c r="D142" s="119" t="s">
        <v>79</v>
      </c>
      <c r="E142" s="128" t="s">
        <v>1670</v>
      </c>
      <c r="F142" s="128" t="s">
        <v>1671</v>
      </c>
      <c r="I142" s="121"/>
      <c r="J142" s="129">
        <f>BK142</f>
        <v>0</v>
      </c>
      <c r="L142" s="118"/>
      <c r="M142" s="123"/>
      <c r="P142" s="124">
        <f>SUM(P143:P150)</f>
        <v>0</v>
      </c>
      <c r="R142" s="124">
        <f>SUM(R143:R150)</f>
        <v>2.3820000000000001E-2</v>
      </c>
      <c r="T142" s="125">
        <f>SUM(T143:T150)</f>
        <v>4.786E-2</v>
      </c>
      <c r="AR142" s="119" t="s">
        <v>90</v>
      </c>
      <c r="AT142" s="126" t="s">
        <v>79</v>
      </c>
      <c r="AU142" s="126" t="s">
        <v>88</v>
      </c>
      <c r="AY142" s="119" t="s">
        <v>158</v>
      </c>
      <c r="BK142" s="127">
        <f>SUM(BK143:BK150)</f>
        <v>0</v>
      </c>
    </row>
    <row r="143" spans="2:65" s="1" customFormat="1" ht="16.5" customHeight="1">
      <c r="B143" s="30"/>
      <c r="C143" s="130" t="s">
        <v>223</v>
      </c>
      <c r="D143" s="130" t="s">
        <v>160</v>
      </c>
      <c r="E143" s="131" t="s">
        <v>1672</v>
      </c>
      <c r="F143" s="132" t="s">
        <v>1673</v>
      </c>
      <c r="G143" s="133" t="s">
        <v>1652</v>
      </c>
      <c r="H143" s="134">
        <v>1</v>
      </c>
      <c r="I143" s="135"/>
      <c r="J143" s="136">
        <f>ROUND(I143*H143,2)</f>
        <v>0</v>
      </c>
      <c r="K143" s="132" t="s">
        <v>1</v>
      </c>
      <c r="L143" s="30"/>
      <c r="M143" s="137" t="s">
        <v>1</v>
      </c>
      <c r="N143" s="138" t="s">
        <v>45</v>
      </c>
      <c r="P143" s="139">
        <f>O143*H143</f>
        <v>0</v>
      </c>
      <c r="Q143" s="139">
        <v>0</v>
      </c>
      <c r="R143" s="139">
        <f>Q143*H143</f>
        <v>0</v>
      </c>
      <c r="S143" s="139">
        <v>4.786E-2</v>
      </c>
      <c r="T143" s="140">
        <f>S143*H143</f>
        <v>4.786E-2</v>
      </c>
      <c r="AR143" s="141" t="s">
        <v>247</v>
      </c>
      <c r="AT143" s="141" t="s">
        <v>160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1674</v>
      </c>
    </row>
    <row r="144" spans="2:65" s="1" customFormat="1">
      <c r="B144" s="30"/>
      <c r="D144" s="144" t="s">
        <v>417</v>
      </c>
      <c r="F144" s="168" t="s">
        <v>1675</v>
      </c>
      <c r="I144" s="169"/>
      <c r="L144" s="30"/>
      <c r="M144" s="170"/>
      <c r="T144" s="54"/>
      <c r="AT144" s="15" t="s">
        <v>417</v>
      </c>
      <c r="AU144" s="15" t="s">
        <v>90</v>
      </c>
    </row>
    <row r="145" spans="2:65" s="1" customFormat="1" ht="37.9" customHeight="1">
      <c r="B145" s="30"/>
      <c r="C145" s="130" t="s">
        <v>8</v>
      </c>
      <c r="D145" s="130" t="s">
        <v>160</v>
      </c>
      <c r="E145" s="131" t="s">
        <v>1676</v>
      </c>
      <c r="F145" s="132" t="s">
        <v>1677</v>
      </c>
      <c r="G145" s="133" t="s">
        <v>297</v>
      </c>
      <c r="H145" s="134">
        <v>50</v>
      </c>
      <c r="I145" s="135"/>
      <c r="J145" s="136">
        <f>ROUND(I145*H145,2)</f>
        <v>0</v>
      </c>
      <c r="K145" s="132" t="s">
        <v>1</v>
      </c>
      <c r="L145" s="30"/>
      <c r="M145" s="137" t="s">
        <v>1</v>
      </c>
      <c r="N145" s="138" t="s">
        <v>45</v>
      </c>
      <c r="P145" s="139">
        <f>O145*H145</f>
        <v>0</v>
      </c>
      <c r="Q145" s="139">
        <v>2.0000000000000001E-4</v>
      </c>
      <c r="R145" s="139">
        <f>Q145*H145</f>
        <v>0.01</v>
      </c>
      <c r="S145" s="139">
        <v>0</v>
      </c>
      <c r="T145" s="140">
        <f>S145*H145</f>
        <v>0</v>
      </c>
      <c r="AR145" s="141" t="s">
        <v>247</v>
      </c>
      <c r="AT145" s="141" t="s">
        <v>160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1678</v>
      </c>
    </row>
    <row r="146" spans="2:65" s="1" customFormat="1" ht="37.9" customHeight="1">
      <c r="B146" s="30"/>
      <c r="C146" s="130" t="s">
        <v>232</v>
      </c>
      <c r="D146" s="130" t="s">
        <v>160</v>
      </c>
      <c r="E146" s="131" t="s">
        <v>1679</v>
      </c>
      <c r="F146" s="132" t="s">
        <v>1680</v>
      </c>
      <c r="G146" s="133" t="s">
        <v>297</v>
      </c>
      <c r="H146" s="134">
        <v>24</v>
      </c>
      <c r="I146" s="135"/>
      <c r="J146" s="136">
        <f>ROUND(I146*H146,2)</f>
        <v>0</v>
      </c>
      <c r="K146" s="132" t="s">
        <v>1</v>
      </c>
      <c r="L146" s="30"/>
      <c r="M146" s="137" t="s">
        <v>1</v>
      </c>
      <c r="N146" s="138" t="s">
        <v>45</v>
      </c>
      <c r="P146" s="139">
        <f>O146*H146</f>
        <v>0</v>
      </c>
      <c r="Q146" s="139">
        <v>3.4000000000000002E-4</v>
      </c>
      <c r="R146" s="139">
        <f>Q146*H146</f>
        <v>8.1600000000000006E-3</v>
      </c>
      <c r="S146" s="139">
        <v>0</v>
      </c>
      <c r="T146" s="140">
        <f>S146*H146</f>
        <v>0</v>
      </c>
      <c r="AR146" s="141" t="s">
        <v>247</v>
      </c>
      <c r="AT146" s="141" t="s">
        <v>160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1681</v>
      </c>
    </row>
    <row r="147" spans="2:65" s="1" customFormat="1" ht="16.5" customHeight="1">
      <c r="B147" s="30"/>
      <c r="C147" s="130" t="s">
        <v>236</v>
      </c>
      <c r="D147" s="130" t="s">
        <v>160</v>
      </c>
      <c r="E147" s="131" t="s">
        <v>1682</v>
      </c>
      <c r="F147" s="132" t="s">
        <v>1683</v>
      </c>
      <c r="G147" s="133" t="s">
        <v>307</v>
      </c>
      <c r="H147" s="134">
        <v>10</v>
      </c>
      <c r="I147" s="135"/>
      <c r="J147" s="136">
        <f>ROUND(I147*H147,2)</f>
        <v>0</v>
      </c>
      <c r="K147" s="132" t="s">
        <v>164</v>
      </c>
      <c r="L147" s="30"/>
      <c r="M147" s="137" t="s">
        <v>1</v>
      </c>
      <c r="N147" s="138" t="s">
        <v>45</v>
      </c>
      <c r="P147" s="139">
        <f>O147*H147</f>
        <v>0</v>
      </c>
      <c r="Q147" s="139">
        <v>2.9E-4</v>
      </c>
      <c r="R147" s="139">
        <f>Q147*H147</f>
        <v>2.8999999999999998E-3</v>
      </c>
      <c r="S147" s="139">
        <v>0</v>
      </c>
      <c r="T147" s="140">
        <f>S147*H147</f>
        <v>0</v>
      </c>
      <c r="AR147" s="141" t="s">
        <v>247</v>
      </c>
      <c r="AT147" s="141" t="s">
        <v>160</v>
      </c>
      <c r="AU147" s="141" t="s">
        <v>90</v>
      </c>
      <c r="AY147" s="15" t="s">
        <v>158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88</v>
      </c>
      <c r="BK147" s="142">
        <f>ROUND(I147*H147,2)</f>
        <v>0</v>
      </c>
      <c r="BL147" s="15" t="s">
        <v>247</v>
      </c>
      <c r="BM147" s="141" t="s">
        <v>1684</v>
      </c>
    </row>
    <row r="148" spans="2:65" s="1" customFormat="1" ht="24.2" customHeight="1">
      <c r="B148" s="30"/>
      <c r="C148" s="130" t="s">
        <v>241</v>
      </c>
      <c r="D148" s="130" t="s">
        <v>160</v>
      </c>
      <c r="E148" s="131" t="s">
        <v>1685</v>
      </c>
      <c r="F148" s="132" t="s">
        <v>1686</v>
      </c>
      <c r="G148" s="133" t="s">
        <v>307</v>
      </c>
      <c r="H148" s="134">
        <v>1</v>
      </c>
      <c r="I148" s="135"/>
      <c r="J148" s="136">
        <f>ROUND(I148*H148,2)</f>
        <v>0</v>
      </c>
      <c r="K148" s="132" t="s">
        <v>1</v>
      </c>
      <c r="L148" s="30"/>
      <c r="M148" s="137" t="s">
        <v>1</v>
      </c>
      <c r="N148" s="138" t="s">
        <v>45</v>
      </c>
      <c r="P148" s="139">
        <f>O148*H148</f>
        <v>0</v>
      </c>
      <c r="Q148" s="139">
        <v>7.6999999999999996E-4</v>
      </c>
      <c r="R148" s="139">
        <f>Q148*H148</f>
        <v>7.6999999999999996E-4</v>
      </c>
      <c r="S148" s="139">
        <v>0</v>
      </c>
      <c r="T148" s="140">
        <f>S148*H148</f>
        <v>0</v>
      </c>
      <c r="AR148" s="141" t="s">
        <v>247</v>
      </c>
      <c r="AT148" s="141" t="s">
        <v>160</v>
      </c>
      <c r="AU148" s="141" t="s">
        <v>90</v>
      </c>
      <c r="AY148" s="15" t="s">
        <v>158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88</v>
      </c>
      <c r="BK148" s="142">
        <f>ROUND(I148*H148,2)</f>
        <v>0</v>
      </c>
      <c r="BL148" s="15" t="s">
        <v>247</v>
      </c>
      <c r="BM148" s="141" t="s">
        <v>1687</v>
      </c>
    </row>
    <row r="149" spans="2:65" s="1" customFormat="1" ht="16.5" customHeight="1">
      <c r="B149" s="30"/>
      <c r="C149" s="130" t="s">
        <v>247</v>
      </c>
      <c r="D149" s="130" t="s">
        <v>160</v>
      </c>
      <c r="E149" s="131" t="s">
        <v>1688</v>
      </c>
      <c r="F149" s="132" t="s">
        <v>1689</v>
      </c>
      <c r="G149" s="133" t="s">
        <v>307</v>
      </c>
      <c r="H149" s="134">
        <v>1</v>
      </c>
      <c r="I149" s="135"/>
      <c r="J149" s="136">
        <f>ROUND(I149*H149,2)</f>
        <v>0</v>
      </c>
      <c r="K149" s="132" t="s">
        <v>164</v>
      </c>
      <c r="L149" s="30"/>
      <c r="M149" s="137" t="s">
        <v>1</v>
      </c>
      <c r="N149" s="138" t="s">
        <v>45</v>
      </c>
      <c r="P149" s="139">
        <f>O149*H149</f>
        <v>0</v>
      </c>
      <c r="Q149" s="139">
        <v>1.99E-3</v>
      </c>
      <c r="R149" s="139">
        <f>Q149*H149</f>
        <v>1.99E-3</v>
      </c>
      <c r="S149" s="139">
        <v>0</v>
      </c>
      <c r="T149" s="140">
        <f>S149*H149</f>
        <v>0</v>
      </c>
      <c r="AR149" s="141" t="s">
        <v>247</v>
      </c>
      <c r="AT149" s="141" t="s">
        <v>160</v>
      </c>
      <c r="AU149" s="141" t="s">
        <v>90</v>
      </c>
      <c r="AY149" s="15" t="s">
        <v>158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88</v>
      </c>
      <c r="BK149" s="142">
        <f>ROUND(I149*H149,2)</f>
        <v>0</v>
      </c>
      <c r="BL149" s="15" t="s">
        <v>247</v>
      </c>
      <c r="BM149" s="141" t="s">
        <v>1690</v>
      </c>
    </row>
    <row r="150" spans="2:65" s="1" customFormat="1" ht="24.2" customHeight="1">
      <c r="B150" s="30"/>
      <c r="C150" s="130" t="s">
        <v>252</v>
      </c>
      <c r="D150" s="130" t="s">
        <v>160</v>
      </c>
      <c r="E150" s="131" t="s">
        <v>1691</v>
      </c>
      <c r="F150" s="132" t="s">
        <v>1692</v>
      </c>
      <c r="G150" s="133" t="s">
        <v>239</v>
      </c>
      <c r="H150" s="134">
        <v>2.4E-2</v>
      </c>
      <c r="I150" s="135"/>
      <c r="J150" s="136">
        <f>ROUND(I150*H150,2)</f>
        <v>0</v>
      </c>
      <c r="K150" s="132" t="s">
        <v>164</v>
      </c>
      <c r="L150" s="30"/>
      <c r="M150" s="137" t="s">
        <v>1</v>
      </c>
      <c r="N150" s="138" t="s">
        <v>45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247</v>
      </c>
      <c r="AT150" s="141" t="s">
        <v>160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1693</v>
      </c>
    </row>
    <row r="151" spans="2:65" s="11" customFormat="1" ht="22.9" customHeight="1">
      <c r="B151" s="118"/>
      <c r="D151" s="119" t="s">
        <v>79</v>
      </c>
      <c r="E151" s="128" t="s">
        <v>942</v>
      </c>
      <c r="F151" s="128" t="s">
        <v>943</v>
      </c>
      <c r="I151" s="121"/>
      <c r="J151" s="129">
        <f>BK151</f>
        <v>0</v>
      </c>
      <c r="L151" s="118"/>
      <c r="M151" s="123"/>
      <c r="P151" s="124">
        <f>SUM(P152:P172)</f>
        <v>0</v>
      </c>
      <c r="R151" s="124">
        <f>SUM(R152:R172)</f>
        <v>0.19186000000000006</v>
      </c>
      <c r="T151" s="125">
        <f>SUM(T152:T172)</f>
        <v>0</v>
      </c>
      <c r="AR151" s="119" t="s">
        <v>90</v>
      </c>
      <c r="AT151" s="126" t="s">
        <v>79</v>
      </c>
      <c r="AU151" s="126" t="s">
        <v>88</v>
      </c>
      <c r="AY151" s="119" t="s">
        <v>158</v>
      </c>
      <c r="BK151" s="127">
        <f>SUM(BK152:BK172)</f>
        <v>0</v>
      </c>
    </row>
    <row r="152" spans="2:65" s="1" customFormat="1" ht="24.2" customHeight="1">
      <c r="B152" s="30"/>
      <c r="C152" s="130" t="s">
        <v>256</v>
      </c>
      <c r="D152" s="130" t="s">
        <v>160</v>
      </c>
      <c r="E152" s="131" t="s">
        <v>1694</v>
      </c>
      <c r="F152" s="132" t="s">
        <v>1695</v>
      </c>
      <c r="G152" s="133" t="s">
        <v>576</v>
      </c>
      <c r="H152" s="134">
        <v>2</v>
      </c>
      <c r="I152" s="135"/>
      <c r="J152" s="136">
        <f>ROUND(I152*H152,2)</f>
        <v>0</v>
      </c>
      <c r="K152" s="132" t="s">
        <v>164</v>
      </c>
      <c r="L152" s="30"/>
      <c r="M152" s="137" t="s">
        <v>1</v>
      </c>
      <c r="N152" s="138" t="s">
        <v>45</v>
      </c>
      <c r="P152" s="139">
        <f>O152*H152</f>
        <v>0</v>
      </c>
      <c r="Q152" s="139">
        <v>1.6969999999999999E-2</v>
      </c>
      <c r="R152" s="139">
        <f>Q152*H152</f>
        <v>3.3939999999999998E-2</v>
      </c>
      <c r="S152" s="139">
        <v>0</v>
      </c>
      <c r="T152" s="140">
        <f>S152*H152</f>
        <v>0</v>
      </c>
      <c r="AR152" s="141" t="s">
        <v>247</v>
      </c>
      <c r="AT152" s="141" t="s">
        <v>160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1696</v>
      </c>
    </row>
    <row r="153" spans="2:65" s="1" customFormat="1" ht="16.5" customHeight="1">
      <c r="B153" s="30"/>
      <c r="C153" s="130" t="s">
        <v>260</v>
      </c>
      <c r="D153" s="130" t="s">
        <v>160</v>
      </c>
      <c r="E153" s="131" t="s">
        <v>1697</v>
      </c>
      <c r="F153" s="132" t="s">
        <v>1698</v>
      </c>
      <c r="G153" s="133" t="s">
        <v>307</v>
      </c>
      <c r="H153" s="134">
        <v>4</v>
      </c>
      <c r="I153" s="135"/>
      <c r="J153" s="136">
        <f>ROUND(I153*H153,2)</f>
        <v>0</v>
      </c>
      <c r="K153" s="132" t="s">
        <v>1</v>
      </c>
      <c r="L153" s="30"/>
      <c r="M153" s="137" t="s">
        <v>1</v>
      </c>
      <c r="N153" s="138" t="s">
        <v>45</v>
      </c>
      <c r="P153" s="139">
        <f>O153*H153</f>
        <v>0</v>
      </c>
      <c r="Q153" s="139">
        <v>1.1900000000000001E-3</v>
      </c>
      <c r="R153" s="139">
        <f>Q153*H153</f>
        <v>4.7600000000000003E-3</v>
      </c>
      <c r="S153" s="139">
        <v>0</v>
      </c>
      <c r="T153" s="140">
        <f>S153*H153</f>
        <v>0</v>
      </c>
      <c r="AR153" s="141" t="s">
        <v>247</v>
      </c>
      <c r="AT153" s="141" t="s">
        <v>160</v>
      </c>
      <c r="AU153" s="141" t="s">
        <v>90</v>
      </c>
      <c r="AY153" s="15" t="s">
        <v>158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88</v>
      </c>
      <c r="BK153" s="142">
        <f>ROUND(I153*H153,2)</f>
        <v>0</v>
      </c>
      <c r="BL153" s="15" t="s">
        <v>247</v>
      </c>
      <c r="BM153" s="141" t="s">
        <v>1699</v>
      </c>
    </row>
    <row r="154" spans="2:65" s="1" customFormat="1">
      <c r="B154" s="30"/>
      <c r="D154" s="144" t="s">
        <v>417</v>
      </c>
      <c r="F154" s="168" t="s">
        <v>1700</v>
      </c>
      <c r="I154" s="169"/>
      <c r="L154" s="30"/>
      <c r="M154" s="170"/>
      <c r="T154" s="54"/>
      <c r="AT154" s="15" t="s">
        <v>417</v>
      </c>
      <c r="AU154" s="15" t="s">
        <v>90</v>
      </c>
    </row>
    <row r="155" spans="2:65" s="1" customFormat="1" ht="16.5" customHeight="1">
      <c r="B155" s="30"/>
      <c r="C155" s="158" t="s">
        <v>266</v>
      </c>
      <c r="D155" s="158" t="s">
        <v>328</v>
      </c>
      <c r="E155" s="159" t="s">
        <v>1701</v>
      </c>
      <c r="F155" s="160" t="s">
        <v>1702</v>
      </c>
      <c r="G155" s="161" t="s">
        <v>307</v>
      </c>
      <c r="H155" s="162">
        <v>4</v>
      </c>
      <c r="I155" s="163"/>
      <c r="J155" s="164">
        <f>ROUND(I155*H155,2)</f>
        <v>0</v>
      </c>
      <c r="K155" s="160" t="s">
        <v>1</v>
      </c>
      <c r="L155" s="165"/>
      <c r="M155" s="166" t="s">
        <v>1</v>
      </c>
      <c r="N155" s="167" t="s">
        <v>45</v>
      </c>
      <c r="P155" s="139">
        <f>O155*H155</f>
        <v>0</v>
      </c>
      <c r="Q155" s="139">
        <v>1.4500000000000001E-2</v>
      </c>
      <c r="R155" s="139">
        <f>Q155*H155</f>
        <v>5.8000000000000003E-2</v>
      </c>
      <c r="S155" s="139">
        <v>0</v>
      </c>
      <c r="T155" s="140">
        <f>S155*H155</f>
        <v>0</v>
      </c>
      <c r="AR155" s="141" t="s">
        <v>327</v>
      </c>
      <c r="AT155" s="141" t="s">
        <v>328</v>
      </c>
      <c r="AU155" s="141" t="s">
        <v>90</v>
      </c>
      <c r="AY155" s="15" t="s">
        <v>158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5" t="s">
        <v>88</v>
      </c>
      <c r="BK155" s="142">
        <f>ROUND(I155*H155,2)</f>
        <v>0</v>
      </c>
      <c r="BL155" s="15" t="s">
        <v>247</v>
      </c>
      <c r="BM155" s="141" t="s">
        <v>1703</v>
      </c>
    </row>
    <row r="156" spans="2:65" s="1" customFormat="1" ht="16.5" customHeight="1">
      <c r="B156" s="30"/>
      <c r="C156" s="130" t="s">
        <v>7</v>
      </c>
      <c r="D156" s="130" t="s">
        <v>160</v>
      </c>
      <c r="E156" s="131" t="s">
        <v>1704</v>
      </c>
      <c r="F156" s="132" t="s">
        <v>1705</v>
      </c>
      <c r="G156" s="133" t="s">
        <v>307</v>
      </c>
      <c r="H156" s="134">
        <v>2</v>
      </c>
      <c r="I156" s="135"/>
      <c r="J156" s="136">
        <f>ROUND(I156*H156,2)</f>
        <v>0</v>
      </c>
      <c r="K156" s="132" t="s">
        <v>164</v>
      </c>
      <c r="L156" s="30"/>
      <c r="M156" s="137" t="s">
        <v>1</v>
      </c>
      <c r="N156" s="138" t="s">
        <v>45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247</v>
      </c>
      <c r="AT156" s="141" t="s">
        <v>160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1706</v>
      </c>
    </row>
    <row r="157" spans="2:65" s="1" customFormat="1" ht="16.5" customHeight="1">
      <c r="B157" s="30"/>
      <c r="C157" s="158" t="s">
        <v>275</v>
      </c>
      <c r="D157" s="158" t="s">
        <v>328</v>
      </c>
      <c r="E157" s="159" t="s">
        <v>1707</v>
      </c>
      <c r="F157" s="160" t="s">
        <v>1708</v>
      </c>
      <c r="G157" s="161" t="s">
        <v>307</v>
      </c>
      <c r="H157" s="162">
        <v>2</v>
      </c>
      <c r="I157" s="163"/>
      <c r="J157" s="164">
        <f>ROUND(I157*H157,2)</f>
        <v>0</v>
      </c>
      <c r="K157" s="160" t="s">
        <v>164</v>
      </c>
      <c r="L157" s="165"/>
      <c r="M157" s="166" t="s">
        <v>1</v>
      </c>
      <c r="N157" s="167" t="s">
        <v>45</v>
      </c>
      <c r="P157" s="139">
        <f>O157*H157</f>
        <v>0</v>
      </c>
      <c r="Q157" s="139">
        <v>2.2000000000000001E-3</v>
      </c>
      <c r="R157" s="139">
        <f>Q157*H157</f>
        <v>4.4000000000000003E-3</v>
      </c>
      <c r="S157" s="139">
        <v>0</v>
      </c>
      <c r="T157" s="140">
        <f>S157*H157</f>
        <v>0</v>
      </c>
      <c r="AR157" s="141" t="s">
        <v>327</v>
      </c>
      <c r="AT157" s="141" t="s">
        <v>328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1709</v>
      </c>
    </row>
    <row r="158" spans="2:65" s="1" customFormat="1" ht="24.2" customHeight="1">
      <c r="B158" s="30"/>
      <c r="C158" s="130" t="s">
        <v>280</v>
      </c>
      <c r="D158" s="130" t="s">
        <v>160</v>
      </c>
      <c r="E158" s="131" t="s">
        <v>1710</v>
      </c>
      <c r="F158" s="132" t="s">
        <v>1711</v>
      </c>
      <c r="G158" s="133" t="s">
        <v>576</v>
      </c>
      <c r="H158" s="134">
        <v>2</v>
      </c>
      <c r="I158" s="135"/>
      <c r="J158" s="136">
        <f>ROUND(I158*H158,2)</f>
        <v>0</v>
      </c>
      <c r="K158" s="132" t="s">
        <v>164</v>
      </c>
      <c r="L158" s="30"/>
      <c r="M158" s="137" t="s">
        <v>1</v>
      </c>
      <c r="N158" s="138" t="s">
        <v>45</v>
      </c>
      <c r="P158" s="139">
        <f>O158*H158</f>
        <v>0</v>
      </c>
      <c r="Q158" s="139">
        <v>2.5799999999999998E-3</v>
      </c>
      <c r="R158" s="139">
        <f>Q158*H158</f>
        <v>5.1599999999999997E-3</v>
      </c>
      <c r="S158" s="139">
        <v>0</v>
      </c>
      <c r="T158" s="140">
        <f>S158*H158</f>
        <v>0</v>
      </c>
      <c r="AR158" s="141" t="s">
        <v>247</v>
      </c>
      <c r="AT158" s="141" t="s">
        <v>160</v>
      </c>
      <c r="AU158" s="141" t="s">
        <v>90</v>
      </c>
      <c r="AY158" s="15" t="s">
        <v>158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5" t="s">
        <v>88</v>
      </c>
      <c r="BK158" s="142">
        <f>ROUND(I158*H158,2)</f>
        <v>0</v>
      </c>
      <c r="BL158" s="15" t="s">
        <v>247</v>
      </c>
      <c r="BM158" s="141" t="s">
        <v>1712</v>
      </c>
    </row>
    <row r="159" spans="2:65" s="1" customFormat="1">
      <c r="B159" s="30"/>
      <c r="D159" s="144" t="s">
        <v>417</v>
      </c>
      <c r="F159" s="168" t="s">
        <v>1713</v>
      </c>
      <c r="I159" s="169"/>
      <c r="L159" s="30"/>
      <c r="M159" s="170"/>
      <c r="T159" s="54"/>
      <c r="AT159" s="15" t="s">
        <v>417</v>
      </c>
      <c r="AU159" s="15" t="s">
        <v>90</v>
      </c>
    </row>
    <row r="160" spans="2:65" s="1" customFormat="1" ht="16.5" customHeight="1">
      <c r="B160" s="30"/>
      <c r="C160" s="130" t="s">
        <v>289</v>
      </c>
      <c r="D160" s="130" t="s">
        <v>160</v>
      </c>
      <c r="E160" s="131" t="s">
        <v>1714</v>
      </c>
      <c r="F160" s="132" t="s">
        <v>1715</v>
      </c>
      <c r="G160" s="133" t="s">
        <v>307</v>
      </c>
      <c r="H160" s="134">
        <v>2</v>
      </c>
      <c r="I160" s="135"/>
      <c r="J160" s="136">
        <f>ROUND(I160*H160,2)</f>
        <v>0</v>
      </c>
      <c r="K160" s="132" t="s">
        <v>164</v>
      </c>
      <c r="L160" s="30"/>
      <c r="M160" s="137" t="s">
        <v>1</v>
      </c>
      <c r="N160" s="138" t="s">
        <v>45</v>
      </c>
      <c r="P160" s="139">
        <f>O160*H160</f>
        <v>0</v>
      </c>
      <c r="Q160" s="139">
        <v>6.8999999999999997E-4</v>
      </c>
      <c r="R160" s="139">
        <f>Q160*H160</f>
        <v>1.3799999999999999E-3</v>
      </c>
      <c r="S160" s="139">
        <v>0</v>
      </c>
      <c r="T160" s="140">
        <f>S160*H160</f>
        <v>0</v>
      </c>
      <c r="AR160" s="141" t="s">
        <v>247</v>
      </c>
      <c r="AT160" s="141" t="s">
        <v>160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1716</v>
      </c>
    </row>
    <row r="161" spans="2:65" s="1" customFormat="1" ht="16.5" customHeight="1">
      <c r="B161" s="30"/>
      <c r="C161" s="158" t="s">
        <v>294</v>
      </c>
      <c r="D161" s="158" t="s">
        <v>328</v>
      </c>
      <c r="E161" s="159" t="s">
        <v>1717</v>
      </c>
      <c r="F161" s="160" t="s">
        <v>1718</v>
      </c>
      <c r="G161" s="161" t="s">
        <v>307</v>
      </c>
      <c r="H161" s="162">
        <v>2</v>
      </c>
      <c r="I161" s="163"/>
      <c r="J161" s="164">
        <f>ROUND(I161*H161,2)</f>
        <v>0</v>
      </c>
      <c r="K161" s="160" t="s">
        <v>164</v>
      </c>
      <c r="L161" s="165"/>
      <c r="M161" s="166" t="s">
        <v>1</v>
      </c>
      <c r="N161" s="167" t="s">
        <v>45</v>
      </c>
      <c r="P161" s="139">
        <f>O161*H161</f>
        <v>0</v>
      </c>
      <c r="Q161" s="139">
        <v>8.3000000000000001E-3</v>
      </c>
      <c r="R161" s="139">
        <f>Q161*H161</f>
        <v>1.66E-2</v>
      </c>
      <c r="S161" s="139">
        <v>0</v>
      </c>
      <c r="T161" s="140">
        <f>S161*H161</f>
        <v>0</v>
      </c>
      <c r="AR161" s="141" t="s">
        <v>327</v>
      </c>
      <c r="AT161" s="141" t="s">
        <v>328</v>
      </c>
      <c r="AU161" s="141" t="s">
        <v>90</v>
      </c>
      <c r="AY161" s="15" t="s">
        <v>158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88</v>
      </c>
      <c r="BK161" s="142">
        <f>ROUND(I161*H161,2)</f>
        <v>0</v>
      </c>
      <c r="BL161" s="15" t="s">
        <v>247</v>
      </c>
      <c r="BM161" s="141" t="s">
        <v>1719</v>
      </c>
    </row>
    <row r="162" spans="2:65" s="1" customFormat="1" ht="16.5" customHeight="1">
      <c r="B162" s="30"/>
      <c r="C162" s="158" t="s">
        <v>299</v>
      </c>
      <c r="D162" s="158" t="s">
        <v>328</v>
      </c>
      <c r="E162" s="159" t="s">
        <v>1720</v>
      </c>
      <c r="F162" s="160" t="s">
        <v>1721</v>
      </c>
      <c r="G162" s="161" t="s">
        <v>307</v>
      </c>
      <c r="H162" s="162">
        <v>2</v>
      </c>
      <c r="I162" s="163"/>
      <c r="J162" s="164">
        <f>ROUND(I162*H162,2)</f>
        <v>0</v>
      </c>
      <c r="K162" s="160" t="s">
        <v>164</v>
      </c>
      <c r="L162" s="165"/>
      <c r="M162" s="166" t="s">
        <v>1</v>
      </c>
      <c r="N162" s="167" t="s">
        <v>45</v>
      </c>
      <c r="P162" s="139">
        <f>O162*H162</f>
        <v>0</v>
      </c>
      <c r="Q162" s="139">
        <v>2.0000000000000001E-4</v>
      </c>
      <c r="R162" s="139">
        <f>Q162*H162</f>
        <v>4.0000000000000002E-4</v>
      </c>
      <c r="S162" s="139">
        <v>0</v>
      </c>
      <c r="T162" s="140">
        <f>S162*H162</f>
        <v>0</v>
      </c>
      <c r="AR162" s="141" t="s">
        <v>327</v>
      </c>
      <c r="AT162" s="141" t="s">
        <v>328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1722</v>
      </c>
    </row>
    <row r="163" spans="2:65" s="1" customFormat="1" ht="24.2" customHeight="1">
      <c r="B163" s="30"/>
      <c r="C163" s="130" t="s">
        <v>304</v>
      </c>
      <c r="D163" s="130" t="s">
        <v>160</v>
      </c>
      <c r="E163" s="131" t="s">
        <v>1723</v>
      </c>
      <c r="F163" s="132" t="s">
        <v>1724</v>
      </c>
      <c r="G163" s="133" t="s">
        <v>576</v>
      </c>
      <c r="H163" s="134">
        <v>3</v>
      </c>
      <c r="I163" s="135"/>
      <c r="J163" s="136">
        <f>ROUND(I163*H163,2)</f>
        <v>0</v>
      </c>
      <c r="K163" s="132" t="s">
        <v>164</v>
      </c>
      <c r="L163" s="30"/>
      <c r="M163" s="137" t="s">
        <v>1</v>
      </c>
      <c r="N163" s="138" t="s">
        <v>45</v>
      </c>
      <c r="P163" s="139">
        <f>O163*H163</f>
        <v>0</v>
      </c>
      <c r="Q163" s="139">
        <v>1.6469999999999999E-2</v>
      </c>
      <c r="R163" s="139">
        <f>Q163*H163</f>
        <v>4.9409999999999996E-2</v>
      </c>
      <c r="S163" s="139">
        <v>0</v>
      </c>
      <c r="T163" s="140">
        <f>S163*H163</f>
        <v>0</v>
      </c>
      <c r="AR163" s="141" t="s">
        <v>247</v>
      </c>
      <c r="AT163" s="141" t="s">
        <v>160</v>
      </c>
      <c r="AU163" s="141" t="s">
        <v>90</v>
      </c>
      <c r="AY163" s="15" t="s">
        <v>158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88</v>
      </c>
      <c r="BK163" s="142">
        <f>ROUND(I163*H163,2)</f>
        <v>0</v>
      </c>
      <c r="BL163" s="15" t="s">
        <v>247</v>
      </c>
      <c r="BM163" s="141" t="s">
        <v>1725</v>
      </c>
    </row>
    <row r="164" spans="2:65" s="1" customFormat="1" ht="21.75" customHeight="1">
      <c r="B164" s="30"/>
      <c r="C164" s="130" t="s">
        <v>309</v>
      </c>
      <c r="D164" s="130" t="s">
        <v>160</v>
      </c>
      <c r="E164" s="131" t="s">
        <v>1726</v>
      </c>
      <c r="F164" s="132" t="s">
        <v>1727</v>
      </c>
      <c r="G164" s="133" t="s">
        <v>576</v>
      </c>
      <c r="H164" s="134">
        <v>3</v>
      </c>
      <c r="I164" s="135"/>
      <c r="J164" s="136">
        <f>ROUND(I164*H164,2)</f>
        <v>0</v>
      </c>
      <c r="K164" s="132" t="s">
        <v>164</v>
      </c>
      <c r="L164" s="30"/>
      <c r="M164" s="137" t="s">
        <v>1</v>
      </c>
      <c r="N164" s="138" t="s">
        <v>45</v>
      </c>
      <c r="P164" s="139">
        <f>O164*H164</f>
        <v>0</v>
      </c>
      <c r="Q164" s="139">
        <v>1.73E-3</v>
      </c>
      <c r="R164" s="139">
        <f>Q164*H164</f>
        <v>5.1900000000000002E-3</v>
      </c>
      <c r="S164" s="139">
        <v>0</v>
      </c>
      <c r="T164" s="140">
        <f>S164*H164</f>
        <v>0</v>
      </c>
      <c r="AR164" s="141" t="s">
        <v>247</v>
      </c>
      <c r="AT164" s="141" t="s">
        <v>160</v>
      </c>
      <c r="AU164" s="141" t="s">
        <v>90</v>
      </c>
      <c r="AY164" s="15" t="s">
        <v>158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88</v>
      </c>
      <c r="BK164" s="142">
        <f>ROUND(I164*H164,2)</f>
        <v>0</v>
      </c>
      <c r="BL164" s="15" t="s">
        <v>247</v>
      </c>
      <c r="BM164" s="141" t="s">
        <v>1728</v>
      </c>
    </row>
    <row r="165" spans="2:65" s="1" customFormat="1" ht="21.75" customHeight="1">
      <c r="B165" s="30"/>
      <c r="C165" s="158" t="s">
        <v>313</v>
      </c>
      <c r="D165" s="158" t="s">
        <v>328</v>
      </c>
      <c r="E165" s="159" t="s">
        <v>1729</v>
      </c>
      <c r="F165" s="160" t="s">
        <v>1730</v>
      </c>
      <c r="G165" s="161" t="s">
        <v>307</v>
      </c>
      <c r="H165" s="162">
        <v>1</v>
      </c>
      <c r="I165" s="163"/>
      <c r="J165" s="164">
        <f>ROUND(I165*H165,2)</f>
        <v>0</v>
      </c>
      <c r="K165" s="160" t="s">
        <v>164</v>
      </c>
      <c r="L165" s="165"/>
      <c r="M165" s="166" t="s">
        <v>1</v>
      </c>
      <c r="N165" s="167" t="s">
        <v>45</v>
      </c>
      <c r="P165" s="139">
        <f>O165*H165</f>
        <v>0</v>
      </c>
      <c r="Q165" s="139">
        <v>4.4999999999999999E-4</v>
      </c>
      <c r="R165" s="139">
        <f>Q165*H165</f>
        <v>4.4999999999999999E-4</v>
      </c>
      <c r="S165" s="139">
        <v>0</v>
      </c>
      <c r="T165" s="140">
        <f>S165*H165</f>
        <v>0</v>
      </c>
      <c r="AR165" s="141" t="s">
        <v>327</v>
      </c>
      <c r="AT165" s="141" t="s">
        <v>328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1731</v>
      </c>
    </row>
    <row r="166" spans="2:65" s="1" customFormat="1" ht="16.5" customHeight="1">
      <c r="B166" s="30"/>
      <c r="C166" s="130" t="s">
        <v>317</v>
      </c>
      <c r="D166" s="130" t="s">
        <v>160</v>
      </c>
      <c r="E166" s="131" t="s">
        <v>1732</v>
      </c>
      <c r="F166" s="132" t="s">
        <v>1733</v>
      </c>
      <c r="G166" s="133" t="s">
        <v>576</v>
      </c>
      <c r="H166" s="134">
        <v>1</v>
      </c>
      <c r="I166" s="135"/>
      <c r="J166" s="136">
        <f>ROUND(I166*H166,2)</f>
        <v>0</v>
      </c>
      <c r="K166" s="132" t="s">
        <v>164</v>
      </c>
      <c r="L166" s="30"/>
      <c r="M166" s="137" t="s">
        <v>1</v>
      </c>
      <c r="N166" s="138" t="s">
        <v>45</v>
      </c>
      <c r="P166" s="139">
        <f>O166*H166</f>
        <v>0</v>
      </c>
      <c r="Q166" s="139">
        <v>4.2999999999999999E-4</v>
      </c>
      <c r="R166" s="139">
        <f>Q166*H166</f>
        <v>4.2999999999999999E-4</v>
      </c>
      <c r="S166" s="139">
        <v>0</v>
      </c>
      <c r="T166" s="140">
        <f>S166*H166</f>
        <v>0</v>
      </c>
      <c r="AR166" s="141" t="s">
        <v>247</v>
      </c>
      <c r="AT166" s="141" t="s">
        <v>160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1734</v>
      </c>
    </row>
    <row r="167" spans="2:65" s="1" customFormat="1" ht="16.5" customHeight="1">
      <c r="B167" s="30"/>
      <c r="C167" s="158" t="s">
        <v>321</v>
      </c>
      <c r="D167" s="158" t="s">
        <v>328</v>
      </c>
      <c r="E167" s="159" t="s">
        <v>1735</v>
      </c>
      <c r="F167" s="160" t="s">
        <v>1736</v>
      </c>
      <c r="G167" s="161" t="s">
        <v>307</v>
      </c>
      <c r="H167" s="162">
        <v>1</v>
      </c>
      <c r="I167" s="163"/>
      <c r="J167" s="164">
        <f>ROUND(I167*H167,2)</f>
        <v>0</v>
      </c>
      <c r="K167" s="160" t="s">
        <v>164</v>
      </c>
      <c r="L167" s="165"/>
      <c r="M167" s="166" t="s">
        <v>1</v>
      </c>
      <c r="N167" s="167" t="s">
        <v>45</v>
      </c>
      <c r="P167" s="139">
        <f>O167*H167</f>
        <v>0</v>
      </c>
      <c r="Q167" s="139">
        <v>5.4999999999999997E-3</v>
      </c>
      <c r="R167" s="139">
        <f>Q167*H167</f>
        <v>5.4999999999999997E-3</v>
      </c>
      <c r="S167" s="139">
        <v>0</v>
      </c>
      <c r="T167" s="140">
        <f>S167*H167</f>
        <v>0</v>
      </c>
      <c r="AR167" s="141" t="s">
        <v>327</v>
      </c>
      <c r="AT167" s="141" t="s">
        <v>328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1737</v>
      </c>
    </row>
    <row r="168" spans="2:65" s="1" customFormat="1" ht="24.2" customHeight="1">
      <c r="B168" s="30"/>
      <c r="C168" s="130" t="s">
        <v>327</v>
      </c>
      <c r="D168" s="130" t="s">
        <v>160</v>
      </c>
      <c r="E168" s="131" t="s">
        <v>1738</v>
      </c>
      <c r="F168" s="132" t="s">
        <v>1739</v>
      </c>
      <c r="G168" s="133" t="s">
        <v>576</v>
      </c>
      <c r="H168" s="134">
        <v>3</v>
      </c>
      <c r="I168" s="135"/>
      <c r="J168" s="136">
        <f>ROUND(I168*H168,2)</f>
        <v>0</v>
      </c>
      <c r="K168" s="132" t="s">
        <v>164</v>
      </c>
      <c r="L168" s="30"/>
      <c r="M168" s="137" t="s">
        <v>1</v>
      </c>
      <c r="N168" s="138" t="s">
        <v>45</v>
      </c>
      <c r="P168" s="139">
        <f>O168*H168</f>
        <v>0</v>
      </c>
      <c r="Q168" s="139">
        <v>1.24E-3</v>
      </c>
      <c r="R168" s="139">
        <f>Q168*H168</f>
        <v>3.7200000000000002E-3</v>
      </c>
      <c r="S168" s="139">
        <v>0</v>
      </c>
      <c r="T168" s="140">
        <f>S168*H168</f>
        <v>0</v>
      </c>
      <c r="AR168" s="141" t="s">
        <v>247</v>
      </c>
      <c r="AT168" s="141" t="s">
        <v>160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1740</v>
      </c>
    </row>
    <row r="169" spans="2:65" s="1" customFormat="1" ht="24.2" customHeight="1">
      <c r="B169" s="30"/>
      <c r="C169" s="130" t="s">
        <v>332</v>
      </c>
      <c r="D169" s="130" t="s">
        <v>160</v>
      </c>
      <c r="E169" s="131" t="s">
        <v>1741</v>
      </c>
      <c r="F169" s="132" t="s">
        <v>1742</v>
      </c>
      <c r="G169" s="133" t="s">
        <v>307</v>
      </c>
      <c r="H169" s="134">
        <v>3</v>
      </c>
      <c r="I169" s="135"/>
      <c r="J169" s="136">
        <f>ROUND(I169*H169,2)</f>
        <v>0</v>
      </c>
      <c r="K169" s="132" t="s">
        <v>164</v>
      </c>
      <c r="L169" s="30"/>
      <c r="M169" s="137" t="s">
        <v>1</v>
      </c>
      <c r="N169" s="138" t="s">
        <v>45</v>
      </c>
      <c r="P169" s="139">
        <f>O169*H169</f>
        <v>0</v>
      </c>
      <c r="Q169" s="139">
        <v>4.0000000000000003E-5</v>
      </c>
      <c r="R169" s="139">
        <f>Q169*H169</f>
        <v>1.2000000000000002E-4</v>
      </c>
      <c r="S169" s="139">
        <v>0</v>
      </c>
      <c r="T169" s="140">
        <f>S169*H169</f>
        <v>0</v>
      </c>
      <c r="AR169" s="141" t="s">
        <v>247</v>
      </c>
      <c r="AT169" s="141" t="s">
        <v>160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1743</v>
      </c>
    </row>
    <row r="170" spans="2:65" s="1" customFormat="1" ht="16.5" customHeight="1">
      <c r="B170" s="30"/>
      <c r="C170" s="130" t="s">
        <v>336</v>
      </c>
      <c r="D170" s="130" t="s">
        <v>160</v>
      </c>
      <c r="E170" s="131" t="s">
        <v>1744</v>
      </c>
      <c r="F170" s="132" t="s">
        <v>1745</v>
      </c>
      <c r="G170" s="133" t="s">
        <v>307</v>
      </c>
      <c r="H170" s="134">
        <v>1</v>
      </c>
      <c r="I170" s="135"/>
      <c r="J170" s="136">
        <f>ROUND(I170*H170,2)</f>
        <v>0</v>
      </c>
      <c r="K170" s="132" t="s">
        <v>164</v>
      </c>
      <c r="L170" s="30"/>
      <c r="M170" s="137" t="s">
        <v>1</v>
      </c>
      <c r="N170" s="138" t="s">
        <v>45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247</v>
      </c>
      <c r="AT170" s="141" t="s">
        <v>160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1746</v>
      </c>
    </row>
    <row r="171" spans="2:65" s="1" customFormat="1" ht="24.2" customHeight="1">
      <c r="B171" s="30"/>
      <c r="C171" s="158" t="s">
        <v>341</v>
      </c>
      <c r="D171" s="158" t="s">
        <v>328</v>
      </c>
      <c r="E171" s="159" t="s">
        <v>1747</v>
      </c>
      <c r="F171" s="160" t="s">
        <v>1748</v>
      </c>
      <c r="G171" s="161" t="s">
        <v>307</v>
      </c>
      <c r="H171" s="162">
        <v>1</v>
      </c>
      <c r="I171" s="163"/>
      <c r="J171" s="164">
        <f>ROUND(I171*H171,2)</f>
        <v>0</v>
      </c>
      <c r="K171" s="160" t="s">
        <v>164</v>
      </c>
      <c r="L171" s="165"/>
      <c r="M171" s="166" t="s">
        <v>1</v>
      </c>
      <c r="N171" s="167" t="s">
        <v>45</v>
      </c>
      <c r="P171" s="139">
        <f>O171*H171</f>
        <v>0</v>
      </c>
      <c r="Q171" s="139">
        <v>2.3999999999999998E-3</v>
      </c>
      <c r="R171" s="139">
        <f>Q171*H171</f>
        <v>2.3999999999999998E-3</v>
      </c>
      <c r="S171" s="139">
        <v>0</v>
      </c>
      <c r="T171" s="140">
        <f>S171*H171</f>
        <v>0</v>
      </c>
      <c r="AR171" s="141" t="s">
        <v>327</v>
      </c>
      <c r="AT171" s="141" t="s">
        <v>328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1749</v>
      </c>
    </row>
    <row r="172" spans="2:65" s="1" customFormat="1" ht="24.2" customHeight="1">
      <c r="B172" s="30"/>
      <c r="C172" s="130" t="s">
        <v>346</v>
      </c>
      <c r="D172" s="130" t="s">
        <v>160</v>
      </c>
      <c r="E172" s="131" t="s">
        <v>1750</v>
      </c>
      <c r="F172" s="132" t="s">
        <v>1751</v>
      </c>
      <c r="G172" s="133" t="s">
        <v>239</v>
      </c>
      <c r="H172" s="134">
        <v>0.192</v>
      </c>
      <c r="I172" s="135"/>
      <c r="J172" s="136">
        <f>ROUND(I172*H172,2)</f>
        <v>0</v>
      </c>
      <c r="K172" s="132" t="s">
        <v>164</v>
      </c>
      <c r="L172" s="30"/>
      <c r="M172" s="137" t="s">
        <v>1</v>
      </c>
      <c r="N172" s="138" t="s">
        <v>45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247</v>
      </c>
      <c r="AT172" s="141" t="s">
        <v>160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247</v>
      </c>
      <c r="BM172" s="141" t="s">
        <v>1752</v>
      </c>
    </row>
    <row r="173" spans="2:65" s="11" customFormat="1" ht="22.9" customHeight="1">
      <c r="B173" s="118"/>
      <c r="D173" s="119" t="s">
        <v>79</v>
      </c>
      <c r="E173" s="128" t="s">
        <v>1753</v>
      </c>
      <c r="F173" s="128" t="s">
        <v>98</v>
      </c>
      <c r="I173" s="121"/>
      <c r="J173" s="129">
        <f>BK173</f>
        <v>0</v>
      </c>
      <c r="L173" s="118"/>
      <c r="M173" s="123"/>
      <c r="P173" s="124">
        <f>SUM(P174:P176)</f>
        <v>0</v>
      </c>
      <c r="R173" s="124">
        <f>SUM(R174:R176)</f>
        <v>5.0000000000000001E-4</v>
      </c>
      <c r="T173" s="125">
        <f>SUM(T174:T176)</f>
        <v>0</v>
      </c>
      <c r="AR173" s="119" t="s">
        <v>90</v>
      </c>
      <c r="AT173" s="126" t="s">
        <v>79</v>
      </c>
      <c r="AU173" s="126" t="s">
        <v>88</v>
      </c>
      <c r="AY173" s="119" t="s">
        <v>158</v>
      </c>
      <c r="BK173" s="127">
        <f>SUM(BK174:BK176)</f>
        <v>0</v>
      </c>
    </row>
    <row r="174" spans="2:65" s="1" customFormat="1" ht="16.5" customHeight="1">
      <c r="B174" s="30"/>
      <c r="C174" s="130" t="s">
        <v>351</v>
      </c>
      <c r="D174" s="130" t="s">
        <v>160</v>
      </c>
      <c r="E174" s="131" t="s">
        <v>1754</v>
      </c>
      <c r="F174" s="132" t="s">
        <v>1755</v>
      </c>
      <c r="G174" s="133" t="s">
        <v>307</v>
      </c>
      <c r="H174" s="134">
        <v>2</v>
      </c>
      <c r="I174" s="135"/>
      <c r="J174" s="136">
        <f>ROUND(I174*H174,2)</f>
        <v>0</v>
      </c>
      <c r="K174" s="132" t="s">
        <v>164</v>
      </c>
      <c r="L174" s="30"/>
      <c r="M174" s="137" t="s">
        <v>1</v>
      </c>
      <c r="N174" s="138" t="s">
        <v>45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247</v>
      </c>
      <c r="AT174" s="141" t="s">
        <v>160</v>
      </c>
      <c r="AU174" s="141" t="s">
        <v>90</v>
      </c>
      <c r="AY174" s="15" t="s">
        <v>158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88</v>
      </c>
      <c r="BK174" s="142">
        <f>ROUND(I174*H174,2)</f>
        <v>0</v>
      </c>
      <c r="BL174" s="15" t="s">
        <v>247</v>
      </c>
      <c r="BM174" s="141" t="s">
        <v>1756</v>
      </c>
    </row>
    <row r="175" spans="2:65" s="1" customFormat="1" ht="24.2" customHeight="1">
      <c r="B175" s="30"/>
      <c r="C175" s="158" t="s">
        <v>356</v>
      </c>
      <c r="D175" s="158" t="s">
        <v>328</v>
      </c>
      <c r="E175" s="159" t="s">
        <v>1757</v>
      </c>
      <c r="F175" s="160" t="s">
        <v>1758</v>
      </c>
      <c r="G175" s="161" t="s">
        <v>307</v>
      </c>
      <c r="H175" s="162">
        <v>2</v>
      </c>
      <c r="I175" s="163"/>
      <c r="J175" s="164">
        <f>ROUND(I175*H175,2)</f>
        <v>0</v>
      </c>
      <c r="K175" s="160" t="s">
        <v>164</v>
      </c>
      <c r="L175" s="165"/>
      <c r="M175" s="166" t="s">
        <v>1</v>
      </c>
      <c r="N175" s="167" t="s">
        <v>45</v>
      </c>
      <c r="P175" s="139">
        <f>O175*H175</f>
        <v>0</v>
      </c>
      <c r="Q175" s="139">
        <v>2.5000000000000001E-4</v>
      </c>
      <c r="R175" s="139">
        <f>Q175*H175</f>
        <v>5.0000000000000001E-4</v>
      </c>
      <c r="S175" s="139">
        <v>0</v>
      </c>
      <c r="T175" s="140">
        <f>S175*H175</f>
        <v>0</v>
      </c>
      <c r="AR175" s="141" t="s">
        <v>327</v>
      </c>
      <c r="AT175" s="141" t="s">
        <v>328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1759</v>
      </c>
    </row>
    <row r="176" spans="2:65" s="1" customFormat="1" ht="24.2" customHeight="1">
      <c r="B176" s="30"/>
      <c r="C176" s="130" t="s">
        <v>361</v>
      </c>
      <c r="D176" s="130" t="s">
        <v>160</v>
      </c>
      <c r="E176" s="131" t="s">
        <v>1760</v>
      </c>
      <c r="F176" s="132" t="s">
        <v>1761</v>
      </c>
      <c r="G176" s="133" t="s">
        <v>239</v>
      </c>
      <c r="H176" s="134">
        <v>1E-3</v>
      </c>
      <c r="I176" s="135"/>
      <c r="J176" s="136">
        <f>ROUND(I176*H176,2)</f>
        <v>0</v>
      </c>
      <c r="K176" s="132" t="s">
        <v>164</v>
      </c>
      <c r="L176" s="30"/>
      <c r="M176" s="137" t="s">
        <v>1</v>
      </c>
      <c r="N176" s="138" t="s">
        <v>45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247</v>
      </c>
      <c r="AT176" s="141" t="s">
        <v>160</v>
      </c>
      <c r="AU176" s="141" t="s">
        <v>90</v>
      </c>
      <c r="AY176" s="15" t="s">
        <v>158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88</v>
      </c>
      <c r="BK176" s="142">
        <f>ROUND(I176*H176,2)</f>
        <v>0</v>
      </c>
      <c r="BL176" s="15" t="s">
        <v>247</v>
      </c>
      <c r="BM176" s="141" t="s">
        <v>1762</v>
      </c>
    </row>
    <row r="177" spans="2:65" s="11" customFormat="1" ht="25.9" customHeight="1">
      <c r="B177" s="118"/>
      <c r="D177" s="119" t="s">
        <v>79</v>
      </c>
      <c r="E177" s="120" t="s">
        <v>1763</v>
      </c>
      <c r="F177" s="120" t="s">
        <v>1764</v>
      </c>
      <c r="I177" s="121"/>
      <c r="J177" s="122">
        <f>BK177</f>
        <v>0</v>
      </c>
      <c r="L177" s="118"/>
      <c r="M177" s="123"/>
      <c r="P177" s="124">
        <f>P178+P180</f>
        <v>0</v>
      </c>
      <c r="R177" s="124">
        <f>R178+R180</f>
        <v>0</v>
      </c>
      <c r="T177" s="125">
        <f>T178+T180</f>
        <v>0</v>
      </c>
      <c r="AR177" s="119" t="s">
        <v>190</v>
      </c>
      <c r="AT177" s="126" t="s">
        <v>79</v>
      </c>
      <c r="AU177" s="126" t="s">
        <v>80</v>
      </c>
      <c r="AY177" s="119" t="s">
        <v>158</v>
      </c>
      <c r="BK177" s="127">
        <f>BK178+BK180</f>
        <v>0</v>
      </c>
    </row>
    <row r="178" spans="2:65" s="11" customFormat="1" ht="22.9" customHeight="1">
      <c r="B178" s="118"/>
      <c r="D178" s="119" t="s">
        <v>79</v>
      </c>
      <c r="E178" s="128" t="s">
        <v>1765</v>
      </c>
      <c r="F178" s="128" t="s">
        <v>1766</v>
      </c>
      <c r="I178" s="121"/>
      <c r="J178" s="129">
        <f>BK178</f>
        <v>0</v>
      </c>
      <c r="L178" s="118"/>
      <c r="M178" s="123"/>
      <c r="P178" s="124">
        <f>P179</f>
        <v>0</v>
      </c>
      <c r="R178" s="124">
        <f>R179</f>
        <v>0</v>
      </c>
      <c r="T178" s="125">
        <f>T179</f>
        <v>0</v>
      </c>
      <c r="AR178" s="119" t="s">
        <v>190</v>
      </c>
      <c r="AT178" s="126" t="s">
        <v>79</v>
      </c>
      <c r="AU178" s="126" t="s">
        <v>88</v>
      </c>
      <c r="AY178" s="119" t="s">
        <v>158</v>
      </c>
      <c r="BK178" s="127">
        <f>BK179</f>
        <v>0</v>
      </c>
    </row>
    <row r="179" spans="2:65" s="1" customFormat="1" ht="16.5" customHeight="1">
      <c r="B179" s="30"/>
      <c r="C179" s="130" t="s">
        <v>366</v>
      </c>
      <c r="D179" s="130" t="s">
        <v>160</v>
      </c>
      <c r="E179" s="131" t="s">
        <v>1767</v>
      </c>
      <c r="F179" s="132" t="s">
        <v>1768</v>
      </c>
      <c r="G179" s="133" t="s">
        <v>1769</v>
      </c>
      <c r="H179" s="134">
        <v>5000</v>
      </c>
      <c r="I179" s="135"/>
      <c r="J179" s="136">
        <f>ROUND(I179*H179,2)</f>
        <v>0</v>
      </c>
      <c r="K179" s="132" t="s">
        <v>164</v>
      </c>
      <c r="L179" s="30"/>
      <c r="M179" s="137" t="s">
        <v>1</v>
      </c>
      <c r="N179" s="138" t="s">
        <v>45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1770</v>
      </c>
      <c r="AT179" s="141" t="s">
        <v>160</v>
      </c>
      <c r="AU179" s="141" t="s">
        <v>90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1770</v>
      </c>
      <c r="BM179" s="141" t="s">
        <v>1771</v>
      </c>
    </row>
    <row r="180" spans="2:65" s="11" customFormat="1" ht="22.9" customHeight="1">
      <c r="B180" s="118"/>
      <c r="D180" s="119" t="s">
        <v>79</v>
      </c>
      <c r="E180" s="128" t="s">
        <v>1772</v>
      </c>
      <c r="F180" s="128" t="s">
        <v>1773</v>
      </c>
      <c r="I180" s="121"/>
      <c r="J180" s="129">
        <f>BK180</f>
        <v>0</v>
      </c>
      <c r="L180" s="118"/>
      <c r="M180" s="123"/>
      <c r="P180" s="124">
        <f>SUM(P181:P182)</f>
        <v>0</v>
      </c>
      <c r="R180" s="124">
        <f>SUM(R181:R182)</f>
        <v>0</v>
      </c>
      <c r="T180" s="125">
        <f>SUM(T181:T182)</f>
        <v>0</v>
      </c>
      <c r="AR180" s="119" t="s">
        <v>190</v>
      </c>
      <c r="AT180" s="126" t="s">
        <v>79</v>
      </c>
      <c r="AU180" s="126" t="s">
        <v>88</v>
      </c>
      <c r="AY180" s="119" t="s">
        <v>158</v>
      </c>
      <c r="BK180" s="127">
        <f>SUM(BK181:BK182)</f>
        <v>0</v>
      </c>
    </row>
    <row r="181" spans="2:65" s="1" customFormat="1" ht="16.5" customHeight="1">
      <c r="B181" s="30"/>
      <c r="C181" s="130" t="s">
        <v>373</v>
      </c>
      <c r="D181" s="130" t="s">
        <v>160</v>
      </c>
      <c r="E181" s="131" t="s">
        <v>1774</v>
      </c>
      <c r="F181" s="132" t="s">
        <v>1775</v>
      </c>
      <c r="G181" s="133" t="s">
        <v>1769</v>
      </c>
      <c r="H181" s="134">
        <v>2500</v>
      </c>
      <c r="I181" s="135"/>
      <c r="J181" s="136">
        <f>ROUND(I181*H181,2)</f>
        <v>0</v>
      </c>
      <c r="K181" s="132" t="s">
        <v>164</v>
      </c>
      <c r="L181" s="30"/>
      <c r="M181" s="137" t="s">
        <v>1</v>
      </c>
      <c r="N181" s="138" t="s">
        <v>45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1770</v>
      </c>
      <c r="AT181" s="141" t="s">
        <v>160</v>
      </c>
      <c r="AU181" s="141" t="s">
        <v>90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1770</v>
      </c>
      <c r="BM181" s="141" t="s">
        <v>1776</v>
      </c>
    </row>
    <row r="182" spans="2:65" s="1" customFormat="1" ht="16.5" customHeight="1">
      <c r="B182" s="30"/>
      <c r="C182" s="130" t="s">
        <v>378</v>
      </c>
      <c r="D182" s="130" t="s">
        <v>160</v>
      </c>
      <c r="E182" s="131" t="s">
        <v>1777</v>
      </c>
      <c r="F182" s="132" t="s">
        <v>1778</v>
      </c>
      <c r="G182" s="133" t="s">
        <v>1769</v>
      </c>
      <c r="H182" s="134">
        <v>2500</v>
      </c>
      <c r="I182" s="135"/>
      <c r="J182" s="136">
        <f>ROUND(I182*H182,2)</f>
        <v>0</v>
      </c>
      <c r="K182" s="132" t="s">
        <v>164</v>
      </c>
      <c r="L182" s="30"/>
      <c r="M182" s="171" t="s">
        <v>1</v>
      </c>
      <c r="N182" s="172" t="s">
        <v>45</v>
      </c>
      <c r="O182" s="173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AR182" s="141" t="s">
        <v>1770</v>
      </c>
      <c r="AT182" s="141" t="s">
        <v>160</v>
      </c>
      <c r="AU182" s="141" t="s">
        <v>90</v>
      </c>
      <c r="AY182" s="15" t="s">
        <v>158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88</v>
      </c>
      <c r="BK182" s="142">
        <f>ROUND(I182*H182,2)</f>
        <v>0</v>
      </c>
      <c r="BL182" s="15" t="s">
        <v>1770</v>
      </c>
      <c r="BM182" s="141" t="s">
        <v>1779</v>
      </c>
    </row>
    <row r="183" spans="2:65" s="1" customFormat="1" ht="6.95" customHeight="1">
      <c r="B183" s="42"/>
      <c r="C183" s="43"/>
      <c r="D183" s="43"/>
      <c r="E183" s="43"/>
      <c r="F183" s="43"/>
      <c r="G183" s="43"/>
      <c r="H183" s="43"/>
      <c r="I183" s="43"/>
      <c r="J183" s="43"/>
      <c r="K183" s="43"/>
      <c r="L183" s="30"/>
    </row>
  </sheetData>
  <sheetProtection algorithmName="SHA-512" hashValue="R4NPbWrhXgBUT9k/41szPBcb1cfMDEYjILJtz5ur06PxWv6BZ1MGo0FiWvM5c0uUK4BxqxhjfltGFyfj+Bv6WQ==" saltValue="3nPpSw3rrc99o+j7HbFpIiUPDB6Tns+8pUhRpa9uVsfn9cWy/nID2QeRGT+I5pCJVRL/iSHlQeA4FLenHqhCFQ==" spinCount="100000" sheet="1" objects="1" scenarios="1" formatColumns="0" formatRows="0" autoFilter="0"/>
  <autoFilter ref="C124:K182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4" t="str">
        <f>'Rekapitulace stavby'!K6</f>
        <v>Enviromentální učebna Ekocentrum SO-01</v>
      </c>
      <c r="F7" s="215"/>
      <c r="G7" s="215"/>
      <c r="H7" s="215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204" t="s">
        <v>1780</v>
      </c>
      <c r="F9" s="213"/>
      <c r="G9" s="213"/>
      <c r="H9" s="21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86"/>
      <c r="G18" s="186"/>
      <c r="H18" s="18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1781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ROUND((SUM(BE128:BE222)),  2)</f>
        <v>0</v>
      </c>
      <c r="I33" s="90">
        <v>0.21</v>
      </c>
      <c r="J33" s="89">
        <f>ROUND(((SUM(BE128:BE222))*I33),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ROUND((SUM(BF128:BF222)),  2)</f>
        <v>0</v>
      </c>
      <c r="I34" s="90">
        <v>0.12</v>
      </c>
      <c r="J34" s="89">
        <f>ROUND(((SUM(BF128:BF222))*I34),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ROUND((SUM(BG128:BG222)),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ROUND((SUM(BH128:BH222)),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ROUND((SUM(BI128:BI222)),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4" t="str">
        <f>E7</f>
        <v>Enviromentální učebna Ekocentrum SO-01</v>
      </c>
      <c r="F85" s="215"/>
      <c r="G85" s="215"/>
      <c r="H85" s="215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204" t="str">
        <f>E9</f>
        <v>D.1.4.2. - Vytápění a chlazení</v>
      </c>
      <c r="F87" s="213"/>
      <c r="G87" s="213"/>
      <c r="H87" s="21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Ing. Petr Rokusek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J128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114</v>
      </c>
      <c r="E97" s="104"/>
      <c r="F97" s="104"/>
      <c r="G97" s="104"/>
      <c r="H97" s="104"/>
      <c r="I97" s="104"/>
      <c r="J97" s="105">
        <f>J129</f>
        <v>0</v>
      </c>
      <c r="L97" s="102"/>
    </row>
    <row r="98" spans="2:12" s="9" customFormat="1" ht="19.899999999999999" customHeight="1">
      <c r="B98" s="106"/>
      <c r="D98" s="107" t="s">
        <v>1782</v>
      </c>
      <c r="E98" s="108"/>
      <c r="F98" s="108"/>
      <c r="G98" s="108"/>
      <c r="H98" s="108"/>
      <c r="I98" s="108"/>
      <c r="J98" s="109">
        <f>J130</f>
        <v>0</v>
      </c>
      <c r="L98" s="106"/>
    </row>
    <row r="99" spans="2:12" s="8" customFormat="1" ht="24.95" customHeight="1">
      <c r="B99" s="102"/>
      <c r="D99" s="103" t="s">
        <v>125</v>
      </c>
      <c r="E99" s="104"/>
      <c r="F99" s="104"/>
      <c r="G99" s="104"/>
      <c r="H99" s="104"/>
      <c r="I99" s="104"/>
      <c r="J99" s="105">
        <f>J132</f>
        <v>0</v>
      </c>
      <c r="L99" s="102"/>
    </row>
    <row r="100" spans="2:12" s="9" customFormat="1" ht="19.899999999999999" customHeight="1">
      <c r="B100" s="106"/>
      <c r="D100" s="107" t="s">
        <v>128</v>
      </c>
      <c r="E100" s="108"/>
      <c r="F100" s="108"/>
      <c r="G100" s="108"/>
      <c r="H100" s="108"/>
      <c r="I100" s="108"/>
      <c r="J100" s="109">
        <f>J133</f>
        <v>0</v>
      </c>
      <c r="L100" s="106"/>
    </row>
    <row r="101" spans="2:12" s="9" customFormat="1" ht="19.899999999999999" customHeight="1">
      <c r="B101" s="106"/>
      <c r="D101" s="107" t="s">
        <v>1783</v>
      </c>
      <c r="E101" s="108"/>
      <c r="F101" s="108"/>
      <c r="G101" s="108"/>
      <c r="H101" s="108"/>
      <c r="I101" s="108"/>
      <c r="J101" s="109">
        <f>J148</f>
        <v>0</v>
      </c>
      <c r="L101" s="106"/>
    </row>
    <row r="102" spans="2:12" s="9" customFormat="1" ht="19.899999999999999" customHeight="1">
      <c r="B102" s="106"/>
      <c r="D102" s="107" t="s">
        <v>1784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customHeight="1">
      <c r="B103" s="106"/>
      <c r="D103" s="107" t="s">
        <v>1785</v>
      </c>
      <c r="E103" s="108"/>
      <c r="F103" s="108"/>
      <c r="G103" s="108"/>
      <c r="H103" s="108"/>
      <c r="I103" s="108"/>
      <c r="J103" s="109">
        <f>J172</f>
        <v>0</v>
      </c>
      <c r="L103" s="106"/>
    </row>
    <row r="104" spans="2:12" s="9" customFormat="1" ht="19.899999999999999" customHeight="1">
      <c r="B104" s="106"/>
      <c r="D104" s="107" t="s">
        <v>1634</v>
      </c>
      <c r="E104" s="108"/>
      <c r="F104" s="108"/>
      <c r="G104" s="108"/>
      <c r="H104" s="108"/>
      <c r="I104" s="108"/>
      <c r="J104" s="109">
        <f>J203</f>
        <v>0</v>
      </c>
      <c r="L104" s="106"/>
    </row>
    <row r="105" spans="2:12" s="8" customFormat="1" ht="24.95" customHeight="1">
      <c r="B105" s="102"/>
      <c r="D105" s="103" t="s">
        <v>1786</v>
      </c>
      <c r="E105" s="104"/>
      <c r="F105" s="104"/>
      <c r="G105" s="104"/>
      <c r="H105" s="104"/>
      <c r="I105" s="104"/>
      <c r="J105" s="105">
        <f>J212</f>
        <v>0</v>
      </c>
      <c r="L105" s="102"/>
    </row>
    <row r="106" spans="2:12" s="8" customFormat="1" ht="24.95" customHeight="1">
      <c r="B106" s="102"/>
      <c r="D106" s="103" t="s">
        <v>1635</v>
      </c>
      <c r="E106" s="104"/>
      <c r="F106" s="104"/>
      <c r="G106" s="104"/>
      <c r="H106" s="104"/>
      <c r="I106" s="104"/>
      <c r="J106" s="105">
        <f>J215</f>
        <v>0</v>
      </c>
      <c r="L106" s="102"/>
    </row>
    <row r="107" spans="2:12" s="9" customFormat="1" ht="19.899999999999999" customHeight="1">
      <c r="B107" s="106"/>
      <c r="D107" s="107" t="s">
        <v>1636</v>
      </c>
      <c r="E107" s="108"/>
      <c r="F107" s="108"/>
      <c r="G107" s="108"/>
      <c r="H107" s="108"/>
      <c r="I107" s="108"/>
      <c r="J107" s="109">
        <f>J216</f>
        <v>0</v>
      </c>
      <c r="L107" s="106"/>
    </row>
    <row r="108" spans="2:12" s="9" customFormat="1" ht="19.899999999999999" customHeight="1">
      <c r="B108" s="106"/>
      <c r="D108" s="107" t="s">
        <v>1637</v>
      </c>
      <c r="E108" s="108"/>
      <c r="F108" s="108"/>
      <c r="G108" s="108"/>
      <c r="H108" s="108"/>
      <c r="I108" s="108"/>
      <c r="J108" s="109">
        <f>J218</f>
        <v>0</v>
      </c>
      <c r="L108" s="106"/>
    </row>
    <row r="109" spans="2:12" s="1" customFormat="1" ht="21.75" customHeight="1">
      <c r="B109" s="30"/>
      <c r="L109" s="30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0"/>
    </row>
    <row r="114" spans="2:63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0"/>
    </row>
    <row r="115" spans="2:63" s="1" customFormat="1" ht="24.95" customHeight="1">
      <c r="B115" s="30"/>
      <c r="C115" s="19" t="s">
        <v>143</v>
      </c>
      <c r="L115" s="30"/>
    </row>
    <row r="116" spans="2:63" s="1" customFormat="1" ht="6.95" customHeight="1">
      <c r="B116" s="30"/>
      <c r="L116" s="30"/>
    </row>
    <row r="117" spans="2:63" s="1" customFormat="1" ht="12" customHeight="1">
      <c r="B117" s="30"/>
      <c r="C117" s="25" t="s">
        <v>16</v>
      </c>
      <c r="L117" s="30"/>
    </row>
    <row r="118" spans="2:63" s="1" customFormat="1" ht="16.5" customHeight="1">
      <c r="B118" s="30"/>
      <c r="E118" s="214" t="str">
        <f>E7</f>
        <v>Enviromentální učebna Ekocentrum SO-01</v>
      </c>
      <c r="F118" s="215"/>
      <c r="G118" s="215"/>
      <c r="H118" s="215"/>
      <c r="L118" s="30"/>
    </row>
    <row r="119" spans="2:63" s="1" customFormat="1" ht="12" customHeight="1">
      <c r="B119" s="30"/>
      <c r="C119" s="25" t="s">
        <v>107</v>
      </c>
      <c r="L119" s="30"/>
    </row>
    <row r="120" spans="2:63" s="1" customFormat="1" ht="16.5" customHeight="1">
      <c r="B120" s="30"/>
      <c r="E120" s="204" t="str">
        <f>E9</f>
        <v>D.1.4.2. - Vytápění a chlazení</v>
      </c>
      <c r="F120" s="213"/>
      <c r="G120" s="213"/>
      <c r="H120" s="213"/>
      <c r="L120" s="30"/>
    </row>
    <row r="121" spans="2:63" s="1" customFormat="1" ht="6.95" customHeight="1">
      <c r="B121" s="30"/>
      <c r="L121" s="30"/>
    </row>
    <row r="122" spans="2:63" s="1" customFormat="1" ht="12" customHeight="1">
      <c r="B122" s="30"/>
      <c r="C122" s="25" t="s">
        <v>20</v>
      </c>
      <c r="F122" s="23" t="str">
        <f>F12</f>
        <v>Klášterní 1418, 363 01 Ostrov</v>
      </c>
      <c r="I122" s="25" t="s">
        <v>22</v>
      </c>
      <c r="J122" s="50" t="str">
        <f>IF(J12="","",J12)</f>
        <v>19. 4. 2024</v>
      </c>
      <c r="L122" s="30"/>
    </row>
    <row r="123" spans="2:63" s="1" customFormat="1" ht="6.95" customHeight="1">
      <c r="B123" s="30"/>
      <c r="L123" s="30"/>
    </row>
    <row r="124" spans="2:63" s="1" customFormat="1" ht="15.2" customHeight="1">
      <c r="B124" s="30"/>
      <c r="C124" s="25" t="s">
        <v>24</v>
      </c>
      <c r="F124" s="23" t="str">
        <f>E15</f>
        <v>Město Ostrov</v>
      </c>
      <c r="I124" s="25" t="s">
        <v>32</v>
      </c>
      <c r="J124" s="28" t="str">
        <f>E21</f>
        <v>Ing. Petr Rokusek</v>
      </c>
      <c r="L124" s="30"/>
    </row>
    <row r="125" spans="2:63" s="1" customFormat="1" ht="15.2" customHeight="1">
      <c r="B125" s="30"/>
      <c r="C125" s="25" t="s">
        <v>30</v>
      </c>
      <c r="F125" s="23" t="str">
        <f>IF(E18="","",E18)</f>
        <v>Vyplň údaj</v>
      </c>
      <c r="I125" s="25" t="s">
        <v>35</v>
      </c>
      <c r="J125" s="28" t="str">
        <f>E24</f>
        <v>Michal Jung</v>
      </c>
      <c r="L125" s="30"/>
    </row>
    <row r="126" spans="2:63" s="1" customFormat="1" ht="10.35" customHeight="1">
      <c r="B126" s="30"/>
      <c r="L126" s="30"/>
    </row>
    <row r="127" spans="2:63" s="10" customFormat="1" ht="29.25" customHeight="1">
      <c r="B127" s="110"/>
      <c r="C127" s="111" t="s">
        <v>144</v>
      </c>
      <c r="D127" s="112" t="s">
        <v>65</v>
      </c>
      <c r="E127" s="112" t="s">
        <v>61</v>
      </c>
      <c r="F127" s="112" t="s">
        <v>62</v>
      </c>
      <c r="G127" s="112" t="s">
        <v>145</v>
      </c>
      <c r="H127" s="112" t="s">
        <v>146</v>
      </c>
      <c r="I127" s="112" t="s">
        <v>147</v>
      </c>
      <c r="J127" s="112" t="s">
        <v>111</v>
      </c>
      <c r="K127" s="113" t="s">
        <v>148</v>
      </c>
      <c r="L127" s="110"/>
      <c r="M127" s="57" t="s">
        <v>1</v>
      </c>
      <c r="N127" s="58" t="s">
        <v>44</v>
      </c>
      <c r="O127" s="58" t="s">
        <v>149</v>
      </c>
      <c r="P127" s="58" t="s">
        <v>150</v>
      </c>
      <c r="Q127" s="58" t="s">
        <v>151</v>
      </c>
      <c r="R127" s="58" t="s">
        <v>152</v>
      </c>
      <c r="S127" s="58" t="s">
        <v>153</v>
      </c>
      <c r="T127" s="59" t="s">
        <v>154</v>
      </c>
    </row>
    <row r="128" spans="2:63" s="1" customFormat="1" ht="22.9" customHeight="1">
      <c r="B128" s="30"/>
      <c r="C128" s="62" t="s">
        <v>155</v>
      </c>
      <c r="J128" s="114">
        <f>BK128</f>
        <v>0</v>
      </c>
      <c r="L128" s="30"/>
      <c r="M128" s="60"/>
      <c r="N128" s="51"/>
      <c r="O128" s="51"/>
      <c r="P128" s="115">
        <f>P129+P132+P212+P215</f>
        <v>0</v>
      </c>
      <c r="Q128" s="51"/>
      <c r="R128" s="115">
        <f>R129+R132+R212+R215</f>
        <v>0.78842789999999996</v>
      </c>
      <c r="S128" s="51"/>
      <c r="T128" s="116">
        <f>T129+T132+T212+T215</f>
        <v>0.20971000000000001</v>
      </c>
      <c r="AT128" s="15" t="s">
        <v>79</v>
      </c>
      <c r="AU128" s="15" t="s">
        <v>113</v>
      </c>
      <c r="BK128" s="117">
        <f>BK129+BK132+BK212+BK215</f>
        <v>0</v>
      </c>
    </row>
    <row r="129" spans="2:65" s="11" customFormat="1" ht="25.9" customHeight="1">
      <c r="B129" s="118"/>
      <c r="D129" s="119" t="s">
        <v>79</v>
      </c>
      <c r="E129" s="120" t="s">
        <v>156</v>
      </c>
      <c r="F129" s="120" t="s">
        <v>157</v>
      </c>
      <c r="I129" s="121"/>
      <c r="J129" s="122">
        <f>BK129</f>
        <v>0</v>
      </c>
      <c r="L129" s="118"/>
      <c r="M129" s="123"/>
      <c r="P129" s="124">
        <f>P130</f>
        <v>0</v>
      </c>
      <c r="R129" s="124">
        <f>R130</f>
        <v>0</v>
      </c>
      <c r="T129" s="125">
        <f>T130</f>
        <v>0</v>
      </c>
      <c r="AR129" s="119" t="s">
        <v>88</v>
      </c>
      <c r="AT129" s="126" t="s">
        <v>79</v>
      </c>
      <c r="AU129" s="126" t="s">
        <v>80</v>
      </c>
      <c r="AY129" s="119" t="s">
        <v>158</v>
      </c>
      <c r="BK129" s="127">
        <f>BK130</f>
        <v>0</v>
      </c>
    </row>
    <row r="130" spans="2:65" s="11" customFormat="1" ht="22.9" customHeight="1">
      <c r="B130" s="118"/>
      <c r="D130" s="119" t="s">
        <v>79</v>
      </c>
      <c r="E130" s="128" t="s">
        <v>1787</v>
      </c>
      <c r="F130" s="128" t="s">
        <v>1788</v>
      </c>
      <c r="I130" s="121"/>
      <c r="J130" s="129">
        <f>BK130</f>
        <v>0</v>
      </c>
      <c r="L130" s="118"/>
      <c r="M130" s="123"/>
      <c r="P130" s="124">
        <f>P131</f>
        <v>0</v>
      </c>
      <c r="R130" s="124">
        <f>R131</f>
        <v>0</v>
      </c>
      <c r="T130" s="125">
        <f>T131</f>
        <v>0</v>
      </c>
      <c r="AR130" s="119" t="s">
        <v>88</v>
      </c>
      <c r="AT130" s="126" t="s">
        <v>79</v>
      </c>
      <c r="AU130" s="126" t="s">
        <v>88</v>
      </c>
      <c r="AY130" s="119" t="s">
        <v>158</v>
      </c>
      <c r="BK130" s="127">
        <f>BK131</f>
        <v>0</v>
      </c>
    </row>
    <row r="131" spans="2:65" s="1" customFormat="1" ht="24.2" customHeight="1">
      <c r="B131" s="30"/>
      <c r="C131" s="130" t="s">
        <v>88</v>
      </c>
      <c r="D131" s="130" t="s">
        <v>160</v>
      </c>
      <c r="E131" s="131" t="s">
        <v>1789</v>
      </c>
      <c r="F131" s="132" t="s">
        <v>1790</v>
      </c>
      <c r="G131" s="133" t="s">
        <v>1333</v>
      </c>
      <c r="H131" s="134">
        <v>1</v>
      </c>
      <c r="I131" s="135"/>
      <c r="J131" s="136">
        <f>ROUND(I131*H131,2)</f>
        <v>0</v>
      </c>
      <c r="K131" s="132" t="s">
        <v>1</v>
      </c>
      <c r="L131" s="30"/>
      <c r="M131" s="137" t="s">
        <v>1</v>
      </c>
      <c r="N131" s="138" t="s">
        <v>45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165</v>
      </c>
      <c r="AT131" s="141" t="s">
        <v>160</v>
      </c>
      <c r="AU131" s="141" t="s">
        <v>90</v>
      </c>
      <c r="AY131" s="15" t="s">
        <v>158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88</v>
      </c>
      <c r="BK131" s="142">
        <f>ROUND(I131*H131,2)</f>
        <v>0</v>
      </c>
      <c r="BL131" s="15" t="s">
        <v>165</v>
      </c>
      <c r="BM131" s="141" t="s">
        <v>1791</v>
      </c>
    </row>
    <row r="132" spans="2:65" s="11" customFormat="1" ht="25.9" customHeight="1">
      <c r="B132" s="118"/>
      <c r="D132" s="119" t="s">
        <v>79</v>
      </c>
      <c r="E132" s="120" t="s">
        <v>764</v>
      </c>
      <c r="F132" s="120" t="s">
        <v>765</v>
      </c>
      <c r="I132" s="121"/>
      <c r="J132" s="122">
        <f>BK132</f>
        <v>0</v>
      </c>
      <c r="L132" s="118"/>
      <c r="M132" s="123"/>
      <c r="P132" s="124">
        <f>P133+P148+P153+P172+P203</f>
        <v>0</v>
      </c>
      <c r="R132" s="124">
        <f>R133+R148+R153+R172+R203</f>
        <v>0.78842789999999996</v>
      </c>
      <c r="T132" s="125">
        <f>T133+T148+T153+T172+T203</f>
        <v>0.20971000000000001</v>
      </c>
      <c r="AR132" s="119" t="s">
        <v>90</v>
      </c>
      <c r="AT132" s="126" t="s">
        <v>79</v>
      </c>
      <c r="AU132" s="126" t="s">
        <v>80</v>
      </c>
      <c r="AY132" s="119" t="s">
        <v>158</v>
      </c>
      <c r="BK132" s="127">
        <f>BK133+BK148+BK153+BK172+BK203</f>
        <v>0</v>
      </c>
    </row>
    <row r="133" spans="2:65" s="11" customFormat="1" ht="22.9" customHeight="1">
      <c r="B133" s="118"/>
      <c r="D133" s="119" t="s">
        <v>79</v>
      </c>
      <c r="E133" s="128" t="s">
        <v>834</v>
      </c>
      <c r="F133" s="128" t="s">
        <v>835</v>
      </c>
      <c r="I133" s="121"/>
      <c r="J133" s="129">
        <f>BK133</f>
        <v>0</v>
      </c>
      <c r="L133" s="118"/>
      <c r="M133" s="123"/>
      <c r="P133" s="124">
        <f>SUM(P134:P147)</f>
        <v>0</v>
      </c>
      <c r="R133" s="124">
        <f>SUM(R134:R147)</f>
        <v>0.14796789999999999</v>
      </c>
      <c r="T133" s="125">
        <f>SUM(T134:T147)</f>
        <v>0</v>
      </c>
      <c r="AR133" s="119" t="s">
        <v>90</v>
      </c>
      <c r="AT133" s="126" t="s">
        <v>79</v>
      </c>
      <c r="AU133" s="126" t="s">
        <v>88</v>
      </c>
      <c r="AY133" s="119" t="s">
        <v>158</v>
      </c>
      <c r="BK133" s="127">
        <f>SUM(BK134:BK147)</f>
        <v>0</v>
      </c>
    </row>
    <row r="134" spans="2:65" s="1" customFormat="1" ht="24.2" customHeight="1">
      <c r="B134" s="30"/>
      <c r="C134" s="130" t="s">
        <v>90</v>
      </c>
      <c r="D134" s="130" t="s">
        <v>160</v>
      </c>
      <c r="E134" s="131" t="s">
        <v>866</v>
      </c>
      <c r="F134" s="132" t="s">
        <v>867</v>
      </c>
      <c r="G134" s="133" t="s">
        <v>297</v>
      </c>
      <c r="H134" s="134">
        <v>142.1</v>
      </c>
      <c r="I134" s="135"/>
      <c r="J134" s="136">
        <f>ROUND(I134*H134,2)</f>
        <v>0</v>
      </c>
      <c r="K134" s="132" t="s">
        <v>164</v>
      </c>
      <c r="L134" s="30"/>
      <c r="M134" s="137" t="s">
        <v>1</v>
      </c>
      <c r="N134" s="138" t="s">
        <v>45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247</v>
      </c>
      <c r="AT134" s="141" t="s">
        <v>160</v>
      </c>
      <c r="AU134" s="141" t="s">
        <v>90</v>
      </c>
      <c r="AY134" s="15" t="s">
        <v>158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88</v>
      </c>
      <c r="BK134" s="142">
        <f>ROUND(I134*H134,2)</f>
        <v>0</v>
      </c>
      <c r="BL134" s="15" t="s">
        <v>247</v>
      </c>
      <c r="BM134" s="141" t="s">
        <v>1792</v>
      </c>
    </row>
    <row r="135" spans="2:65" s="12" customFormat="1">
      <c r="B135" s="143"/>
      <c r="D135" s="144" t="s">
        <v>167</v>
      </c>
      <c r="E135" s="145" t="s">
        <v>1</v>
      </c>
      <c r="F135" s="146" t="s">
        <v>1793</v>
      </c>
      <c r="H135" s="147">
        <v>142.1</v>
      </c>
      <c r="I135" s="148"/>
      <c r="L135" s="143"/>
      <c r="M135" s="149"/>
      <c r="T135" s="150"/>
      <c r="AT135" s="145" t="s">
        <v>167</v>
      </c>
      <c r="AU135" s="145" t="s">
        <v>90</v>
      </c>
      <c r="AV135" s="12" t="s">
        <v>90</v>
      </c>
      <c r="AW135" s="12" t="s">
        <v>34</v>
      </c>
      <c r="AX135" s="12" t="s">
        <v>88</v>
      </c>
      <c r="AY135" s="145" t="s">
        <v>158</v>
      </c>
    </row>
    <row r="136" spans="2:65" s="1" customFormat="1" ht="24.2" customHeight="1">
      <c r="B136" s="30"/>
      <c r="C136" s="158" t="s">
        <v>175</v>
      </c>
      <c r="D136" s="158" t="s">
        <v>328</v>
      </c>
      <c r="E136" s="159" t="s">
        <v>871</v>
      </c>
      <c r="F136" s="160" t="s">
        <v>872</v>
      </c>
      <c r="G136" s="161" t="s">
        <v>297</v>
      </c>
      <c r="H136" s="162">
        <v>149.20500000000001</v>
      </c>
      <c r="I136" s="163"/>
      <c r="J136" s="164">
        <f>ROUND(I136*H136,2)</f>
        <v>0</v>
      </c>
      <c r="K136" s="160" t="s">
        <v>164</v>
      </c>
      <c r="L136" s="165"/>
      <c r="M136" s="166" t="s">
        <v>1</v>
      </c>
      <c r="N136" s="167" t="s">
        <v>45</v>
      </c>
      <c r="P136" s="139">
        <f>O136*H136</f>
        <v>0</v>
      </c>
      <c r="Q136" s="139">
        <v>2.9999999999999997E-4</v>
      </c>
      <c r="R136" s="139">
        <f>Q136*H136</f>
        <v>4.4761500000000003E-2</v>
      </c>
      <c r="S136" s="139">
        <v>0</v>
      </c>
      <c r="T136" s="140">
        <f>S136*H136</f>
        <v>0</v>
      </c>
      <c r="AR136" s="141" t="s">
        <v>327</v>
      </c>
      <c r="AT136" s="141" t="s">
        <v>328</v>
      </c>
      <c r="AU136" s="141" t="s">
        <v>90</v>
      </c>
      <c r="AY136" s="15" t="s">
        <v>158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88</v>
      </c>
      <c r="BK136" s="142">
        <f>ROUND(I136*H136,2)</f>
        <v>0</v>
      </c>
      <c r="BL136" s="15" t="s">
        <v>247</v>
      </c>
      <c r="BM136" s="141" t="s">
        <v>1794</v>
      </c>
    </row>
    <row r="137" spans="2:65" s="12" customFormat="1">
      <c r="B137" s="143"/>
      <c r="D137" s="144" t="s">
        <v>167</v>
      </c>
      <c r="F137" s="146" t="s">
        <v>874</v>
      </c>
      <c r="H137" s="147">
        <v>149.20500000000001</v>
      </c>
      <c r="I137" s="148"/>
      <c r="L137" s="143"/>
      <c r="M137" s="149"/>
      <c r="T137" s="150"/>
      <c r="AT137" s="145" t="s">
        <v>167</v>
      </c>
      <c r="AU137" s="145" t="s">
        <v>90</v>
      </c>
      <c r="AV137" s="12" t="s">
        <v>90</v>
      </c>
      <c r="AW137" s="12" t="s">
        <v>4</v>
      </c>
      <c r="AX137" s="12" t="s">
        <v>88</v>
      </c>
      <c r="AY137" s="145" t="s">
        <v>158</v>
      </c>
    </row>
    <row r="138" spans="2:65" s="1" customFormat="1" ht="24.2" customHeight="1">
      <c r="B138" s="30"/>
      <c r="C138" s="130" t="s">
        <v>165</v>
      </c>
      <c r="D138" s="130" t="s">
        <v>160</v>
      </c>
      <c r="E138" s="131" t="s">
        <v>876</v>
      </c>
      <c r="F138" s="132" t="s">
        <v>877</v>
      </c>
      <c r="G138" s="133" t="s">
        <v>207</v>
      </c>
      <c r="H138" s="134">
        <v>22.75</v>
      </c>
      <c r="I138" s="135"/>
      <c r="J138" s="136">
        <f>ROUND(I138*H138,2)</f>
        <v>0</v>
      </c>
      <c r="K138" s="132" t="s">
        <v>164</v>
      </c>
      <c r="L138" s="30"/>
      <c r="M138" s="137" t="s">
        <v>1</v>
      </c>
      <c r="N138" s="138" t="s">
        <v>45</v>
      </c>
      <c r="P138" s="139">
        <f>O138*H138</f>
        <v>0</v>
      </c>
      <c r="Q138" s="139">
        <v>2.4000000000000001E-4</v>
      </c>
      <c r="R138" s="139">
        <f>Q138*H138</f>
        <v>5.4600000000000004E-3</v>
      </c>
      <c r="S138" s="139">
        <v>0</v>
      </c>
      <c r="T138" s="140">
        <f>S138*H138</f>
        <v>0</v>
      </c>
      <c r="AR138" s="141" t="s">
        <v>247</v>
      </c>
      <c r="AT138" s="141" t="s">
        <v>160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1795</v>
      </c>
    </row>
    <row r="139" spans="2:65" s="12" customFormat="1">
      <c r="B139" s="143"/>
      <c r="D139" s="144" t="s">
        <v>167</v>
      </c>
      <c r="E139" s="145" t="s">
        <v>1</v>
      </c>
      <c r="F139" s="146" t="s">
        <v>1796</v>
      </c>
      <c r="H139" s="147">
        <v>22.75</v>
      </c>
      <c r="I139" s="148"/>
      <c r="L139" s="143"/>
      <c r="M139" s="149"/>
      <c r="T139" s="150"/>
      <c r="AT139" s="145" t="s">
        <v>167</v>
      </c>
      <c r="AU139" s="145" t="s">
        <v>90</v>
      </c>
      <c r="AV139" s="12" t="s">
        <v>90</v>
      </c>
      <c r="AW139" s="12" t="s">
        <v>34</v>
      </c>
      <c r="AX139" s="12" t="s">
        <v>88</v>
      </c>
      <c r="AY139" s="145" t="s">
        <v>158</v>
      </c>
    </row>
    <row r="140" spans="2:65" s="1" customFormat="1" ht="24.2" customHeight="1">
      <c r="B140" s="30"/>
      <c r="C140" s="158" t="s">
        <v>190</v>
      </c>
      <c r="D140" s="158" t="s">
        <v>328</v>
      </c>
      <c r="E140" s="159" t="s">
        <v>881</v>
      </c>
      <c r="F140" s="160" t="s">
        <v>882</v>
      </c>
      <c r="G140" s="161" t="s">
        <v>207</v>
      </c>
      <c r="H140" s="162">
        <v>23.888000000000002</v>
      </c>
      <c r="I140" s="163"/>
      <c r="J140" s="164">
        <f>ROUND(I140*H140,2)</f>
        <v>0</v>
      </c>
      <c r="K140" s="160" t="s">
        <v>164</v>
      </c>
      <c r="L140" s="165"/>
      <c r="M140" s="166" t="s">
        <v>1</v>
      </c>
      <c r="N140" s="167" t="s">
        <v>45</v>
      </c>
      <c r="P140" s="139">
        <f>O140*H140</f>
        <v>0</v>
      </c>
      <c r="Q140" s="139">
        <v>2.8E-3</v>
      </c>
      <c r="R140" s="139">
        <f>Q140*H140</f>
        <v>6.6886399999999999E-2</v>
      </c>
      <c r="S140" s="139">
        <v>0</v>
      </c>
      <c r="T140" s="140">
        <f>S140*H140</f>
        <v>0</v>
      </c>
      <c r="AR140" s="141" t="s">
        <v>327</v>
      </c>
      <c r="AT140" s="141" t="s">
        <v>328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1797</v>
      </c>
    </row>
    <row r="141" spans="2:65" s="12" customFormat="1">
      <c r="B141" s="143"/>
      <c r="D141" s="144" t="s">
        <v>167</v>
      </c>
      <c r="F141" s="146" t="s">
        <v>884</v>
      </c>
      <c r="H141" s="147">
        <v>23.888000000000002</v>
      </c>
      <c r="I141" s="148"/>
      <c r="L141" s="143"/>
      <c r="M141" s="149"/>
      <c r="T141" s="150"/>
      <c r="AT141" s="145" t="s">
        <v>167</v>
      </c>
      <c r="AU141" s="145" t="s">
        <v>90</v>
      </c>
      <c r="AV141" s="12" t="s">
        <v>90</v>
      </c>
      <c r="AW141" s="12" t="s">
        <v>4</v>
      </c>
      <c r="AX141" s="12" t="s">
        <v>88</v>
      </c>
      <c r="AY141" s="145" t="s">
        <v>158</v>
      </c>
    </row>
    <row r="142" spans="2:65" s="1" customFormat="1" ht="24.2" customHeight="1">
      <c r="B142" s="30"/>
      <c r="C142" s="158" t="s">
        <v>195</v>
      </c>
      <c r="D142" s="158" t="s">
        <v>328</v>
      </c>
      <c r="E142" s="159" t="s">
        <v>1798</v>
      </c>
      <c r="F142" s="160" t="s">
        <v>1799</v>
      </c>
      <c r="G142" s="161" t="s">
        <v>297</v>
      </c>
      <c r="H142" s="162">
        <v>72</v>
      </c>
      <c r="I142" s="163"/>
      <c r="J142" s="164">
        <f>ROUND(I142*H142,2)</f>
        <v>0</v>
      </c>
      <c r="K142" s="160" t="s">
        <v>164</v>
      </c>
      <c r="L142" s="165"/>
      <c r="M142" s="166" t="s">
        <v>1</v>
      </c>
      <c r="N142" s="167" t="s">
        <v>45</v>
      </c>
      <c r="P142" s="139">
        <f>O142*H142</f>
        <v>0</v>
      </c>
      <c r="Q142" s="139">
        <v>2.0000000000000002E-5</v>
      </c>
      <c r="R142" s="139">
        <f>Q142*H142</f>
        <v>1.4400000000000001E-3</v>
      </c>
      <c r="S142" s="139">
        <v>0</v>
      </c>
      <c r="T142" s="140">
        <f>S142*H142</f>
        <v>0</v>
      </c>
      <c r="AR142" s="141" t="s">
        <v>327</v>
      </c>
      <c r="AT142" s="141" t="s">
        <v>328</v>
      </c>
      <c r="AU142" s="141" t="s">
        <v>90</v>
      </c>
      <c r="AY142" s="15" t="s">
        <v>158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88</v>
      </c>
      <c r="BK142" s="142">
        <f>ROUND(I142*H142,2)</f>
        <v>0</v>
      </c>
      <c r="BL142" s="15" t="s">
        <v>247</v>
      </c>
      <c r="BM142" s="141" t="s">
        <v>1800</v>
      </c>
    </row>
    <row r="143" spans="2:65" s="1" customFormat="1" ht="24.2" customHeight="1">
      <c r="B143" s="30"/>
      <c r="C143" s="158" t="s">
        <v>200</v>
      </c>
      <c r="D143" s="158" t="s">
        <v>328</v>
      </c>
      <c r="E143" s="159" t="s">
        <v>1801</v>
      </c>
      <c r="F143" s="160" t="s">
        <v>1802</v>
      </c>
      <c r="G143" s="161" t="s">
        <v>297</v>
      </c>
      <c r="H143" s="162">
        <v>15</v>
      </c>
      <c r="I143" s="163"/>
      <c r="J143" s="164">
        <f>ROUND(I143*H143,2)</f>
        <v>0</v>
      </c>
      <c r="K143" s="160" t="s">
        <v>164</v>
      </c>
      <c r="L143" s="165"/>
      <c r="M143" s="166" t="s">
        <v>1</v>
      </c>
      <c r="N143" s="167" t="s">
        <v>45</v>
      </c>
      <c r="P143" s="139">
        <f>O143*H143</f>
        <v>0</v>
      </c>
      <c r="Q143" s="139">
        <v>2.0000000000000002E-5</v>
      </c>
      <c r="R143" s="139">
        <f>Q143*H143</f>
        <v>3.0000000000000003E-4</v>
      </c>
      <c r="S143" s="139">
        <v>0</v>
      </c>
      <c r="T143" s="140">
        <f>S143*H143</f>
        <v>0</v>
      </c>
      <c r="AR143" s="141" t="s">
        <v>327</v>
      </c>
      <c r="AT143" s="141" t="s">
        <v>328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1803</v>
      </c>
    </row>
    <row r="144" spans="2:65" s="1" customFormat="1" ht="24.2" customHeight="1">
      <c r="B144" s="30"/>
      <c r="C144" s="158" t="s">
        <v>204</v>
      </c>
      <c r="D144" s="158" t="s">
        <v>328</v>
      </c>
      <c r="E144" s="159" t="s">
        <v>1804</v>
      </c>
      <c r="F144" s="160" t="s">
        <v>1805</v>
      </c>
      <c r="G144" s="161" t="s">
        <v>297</v>
      </c>
      <c r="H144" s="162">
        <v>35</v>
      </c>
      <c r="I144" s="163"/>
      <c r="J144" s="164">
        <f>ROUND(I144*H144,2)</f>
        <v>0</v>
      </c>
      <c r="K144" s="160" t="s">
        <v>164</v>
      </c>
      <c r="L144" s="165"/>
      <c r="M144" s="166" t="s">
        <v>1</v>
      </c>
      <c r="N144" s="167" t="s">
        <v>45</v>
      </c>
      <c r="P144" s="139">
        <f>O144*H144</f>
        <v>0</v>
      </c>
      <c r="Q144" s="139">
        <v>9.0000000000000006E-5</v>
      </c>
      <c r="R144" s="139">
        <f>Q144*H144</f>
        <v>3.15E-3</v>
      </c>
      <c r="S144" s="139">
        <v>0</v>
      </c>
      <c r="T144" s="140">
        <f>S144*H144</f>
        <v>0</v>
      </c>
      <c r="AR144" s="141" t="s">
        <v>327</v>
      </c>
      <c r="AT144" s="141" t="s">
        <v>328</v>
      </c>
      <c r="AU144" s="141" t="s">
        <v>90</v>
      </c>
      <c r="AY144" s="15" t="s">
        <v>158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88</v>
      </c>
      <c r="BK144" s="142">
        <f>ROUND(I144*H144,2)</f>
        <v>0</v>
      </c>
      <c r="BL144" s="15" t="s">
        <v>247</v>
      </c>
      <c r="BM144" s="141" t="s">
        <v>1806</v>
      </c>
    </row>
    <row r="145" spans="2:65" s="1" customFormat="1" ht="24.2" customHeight="1">
      <c r="B145" s="30"/>
      <c r="C145" s="158" t="s">
        <v>209</v>
      </c>
      <c r="D145" s="158" t="s">
        <v>328</v>
      </c>
      <c r="E145" s="159" t="s">
        <v>1807</v>
      </c>
      <c r="F145" s="160" t="s">
        <v>1808</v>
      </c>
      <c r="G145" s="161" t="s">
        <v>297</v>
      </c>
      <c r="H145" s="162">
        <v>25</v>
      </c>
      <c r="I145" s="163"/>
      <c r="J145" s="164">
        <f>ROUND(I145*H145,2)</f>
        <v>0</v>
      </c>
      <c r="K145" s="160" t="s">
        <v>164</v>
      </c>
      <c r="L145" s="165"/>
      <c r="M145" s="166" t="s">
        <v>1</v>
      </c>
      <c r="N145" s="167" t="s">
        <v>45</v>
      </c>
      <c r="P145" s="139">
        <f>O145*H145</f>
        <v>0</v>
      </c>
      <c r="Q145" s="139">
        <v>9.7999999999999997E-4</v>
      </c>
      <c r="R145" s="139">
        <f>Q145*H145</f>
        <v>2.4500000000000001E-2</v>
      </c>
      <c r="S145" s="139">
        <v>0</v>
      </c>
      <c r="T145" s="140">
        <f>S145*H145</f>
        <v>0</v>
      </c>
      <c r="AR145" s="141" t="s">
        <v>327</v>
      </c>
      <c r="AT145" s="141" t="s">
        <v>328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1809</v>
      </c>
    </row>
    <row r="146" spans="2:65" s="1" customFormat="1" ht="33" customHeight="1">
      <c r="B146" s="30"/>
      <c r="C146" s="130" t="s">
        <v>214</v>
      </c>
      <c r="D146" s="130" t="s">
        <v>160</v>
      </c>
      <c r="E146" s="131" t="s">
        <v>1810</v>
      </c>
      <c r="F146" s="132" t="s">
        <v>1811</v>
      </c>
      <c r="G146" s="133" t="s">
        <v>297</v>
      </c>
      <c r="H146" s="134">
        <v>147</v>
      </c>
      <c r="I146" s="135"/>
      <c r="J146" s="136">
        <f>ROUND(I146*H146,2)</f>
        <v>0</v>
      </c>
      <c r="K146" s="132" t="s">
        <v>164</v>
      </c>
      <c r="L146" s="30"/>
      <c r="M146" s="137" t="s">
        <v>1</v>
      </c>
      <c r="N146" s="138" t="s">
        <v>45</v>
      </c>
      <c r="P146" s="139">
        <f>O146*H146</f>
        <v>0</v>
      </c>
      <c r="Q146" s="139">
        <v>1.0000000000000001E-5</v>
      </c>
      <c r="R146" s="139">
        <f>Q146*H146</f>
        <v>1.4700000000000002E-3</v>
      </c>
      <c r="S146" s="139">
        <v>0</v>
      </c>
      <c r="T146" s="140">
        <f>S146*H146</f>
        <v>0</v>
      </c>
      <c r="AR146" s="141" t="s">
        <v>247</v>
      </c>
      <c r="AT146" s="141" t="s">
        <v>160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1812</v>
      </c>
    </row>
    <row r="147" spans="2:65" s="12" customFormat="1">
      <c r="B147" s="143"/>
      <c r="D147" s="144" t="s">
        <v>167</v>
      </c>
      <c r="E147" s="145" t="s">
        <v>1</v>
      </c>
      <c r="F147" s="146" t="s">
        <v>1813</v>
      </c>
      <c r="H147" s="147">
        <v>147</v>
      </c>
      <c r="I147" s="148"/>
      <c r="L147" s="143"/>
      <c r="M147" s="149"/>
      <c r="T147" s="150"/>
      <c r="AT147" s="145" t="s">
        <v>167</v>
      </c>
      <c r="AU147" s="145" t="s">
        <v>90</v>
      </c>
      <c r="AV147" s="12" t="s">
        <v>90</v>
      </c>
      <c r="AW147" s="12" t="s">
        <v>34</v>
      </c>
      <c r="AX147" s="12" t="s">
        <v>88</v>
      </c>
      <c r="AY147" s="145" t="s">
        <v>158</v>
      </c>
    </row>
    <row r="148" spans="2:65" s="11" customFormat="1" ht="22.9" customHeight="1">
      <c r="B148" s="118"/>
      <c r="D148" s="119" t="s">
        <v>79</v>
      </c>
      <c r="E148" s="128" t="s">
        <v>1814</v>
      </c>
      <c r="F148" s="128" t="s">
        <v>1815</v>
      </c>
      <c r="I148" s="121"/>
      <c r="J148" s="129">
        <f>BK148</f>
        <v>0</v>
      </c>
      <c r="L148" s="118"/>
      <c r="M148" s="123"/>
      <c r="P148" s="124">
        <f>SUM(P149:P152)</f>
        <v>0</v>
      </c>
      <c r="R148" s="124">
        <f>SUM(R149:R152)</f>
        <v>1E-3</v>
      </c>
      <c r="T148" s="125">
        <f>SUM(T149:T152)</f>
        <v>0.04</v>
      </c>
      <c r="AR148" s="119" t="s">
        <v>90</v>
      </c>
      <c r="AT148" s="126" t="s">
        <v>79</v>
      </c>
      <c r="AU148" s="126" t="s">
        <v>88</v>
      </c>
      <c r="AY148" s="119" t="s">
        <v>158</v>
      </c>
      <c r="BK148" s="127">
        <f>SUM(BK149:BK152)</f>
        <v>0</v>
      </c>
    </row>
    <row r="149" spans="2:65" s="1" customFormat="1" ht="24.2" customHeight="1">
      <c r="B149" s="30"/>
      <c r="C149" s="130" t="s">
        <v>223</v>
      </c>
      <c r="D149" s="130" t="s">
        <v>160</v>
      </c>
      <c r="E149" s="131" t="s">
        <v>1816</v>
      </c>
      <c r="F149" s="132" t="s">
        <v>1817</v>
      </c>
      <c r="G149" s="133" t="s">
        <v>297</v>
      </c>
      <c r="H149" s="134">
        <v>40</v>
      </c>
      <c r="I149" s="135"/>
      <c r="J149" s="136">
        <f>ROUND(I149*H149,2)</f>
        <v>0</v>
      </c>
      <c r="K149" s="132" t="s">
        <v>1</v>
      </c>
      <c r="L149" s="30"/>
      <c r="M149" s="137" t="s">
        <v>1</v>
      </c>
      <c r="N149" s="138" t="s">
        <v>45</v>
      </c>
      <c r="P149" s="139">
        <f>O149*H149</f>
        <v>0</v>
      </c>
      <c r="Q149" s="139">
        <v>2.0000000000000002E-5</v>
      </c>
      <c r="R149" s="139">
        <f>Q149*H149</f>
        <v>8.0000000000000004E-4</v>
      </c>
      <c r="S149" s="139">
        <v>1E-3</v>
      </c>
      <c r="T149" s="140">
        <f>S149*H149</f>
        <v>0.04</v>
      </c>
      <c r="AR149" s="141" t="s">
        <v>247</v>
      </c>
      <c r="AT149" s="141" t="s">
        <v>160</v>
      </c>
      <c r="AU149" s="141" t="s">
        <v>90</v>
      </c>
      <c r="AY149" s="15" t="s">
        <v>158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88</v>
      </c>
      <c r="BK149" s="142">
        <f>ROUND(I149*H149,2)</f>
        <v>0</v>
      </c>
      <c r="BL149" s="15" t="s">
        <v>247</v>
      </c>
      <c r="BM149" s="141" t="s">
        <v>1818</v>
      </c>
    </row>
    <row r="150" spans="2:65" s="1" customFormat="1" ht="24.2" customHeight="1">
      <c r="B150" s="30"/>
      <c r="C150" s="130" t="s">
        <v>8</v>
      </c>
      <c r="D150" s="130" t="s">
        <v>160</v>
      </c>
      <c r="E150" s="131" t="s">
        <v>1819</v>
      </c>
      <c r="F150" s="132" t="s">
        <v>1820</v>
      </c>
      <c r="G150" s="133" t="s">
        <v>307</v>
      </c>
      <c r="H150" s="134">
        <v>10</v>
      </c>
      <c r="I150" s="135"/>
      <c r="J150" s="136">
        <f>ROUND(I150*H150,2)</f>
        <v>0</v>
      </c>
      <c r="K150" s="132" t="s">
        <v>1</v>
      </c>
      <c r="L150" s="30"/>
      <c r="M150" s="137" t="s">
        <v>1</v>
      </c>
      <c r="N150" s="138" t="s">
        <v>45</v>
      </c>
      <c r="P150" s="139">
        <f>O150*H150</f>
        <v>0</v>
      </c>
      <c r="Q150" s="139">
        <v>2.0000000000000002E-5</v>
      </c>
      <c r="R150" s="139">
        <f>Q150*H150</f>
        <v>2.0000000000000001E-4</v>
      </c>
      <c r="S150" s="139">
        <v>0</v>
      </c>
      <c r="T150" s="140">
        <f>S150*H150</f>
        <v>0</v>
      </c>
      <c r="AR150" s="141" t="s">
        <v>247</v>
      </c>
      <c r="AT150" s="141" t="s">
        <v>160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1821</v>
      </c>
    </row>
    <row r="151" spans="2:65" s="1" customFormat="1" ht="24.2" customHeight="1">
      <c r="B151" s="30"/>
      <c r="C151" s="130" t="s">
        <v>232</v>
      </c>
      <c r="D151" s="130" t="s">
        <v>160</v>
      </c>
      <c r="E151" s="131" t="s">
        <v>1822</v>
      </c>
      <c r="F151" s="132" t="s">
        <v>1823</v>
      </c>
      <c r="G151" s="133" t="s">
        <v>239</v>
      </c>
      <c r="H151" s="134">
        <v>1E-3</v>
      </c>
      <c r="I151" s="135"/>
      <c r="J151" s="136">
        <f>ROUND(I151*H151,2)</f>
        <v>0</v>
      </c>
      <c r="K151" s="132" t="s">
        <v>164</v>
      </c>
      <c r="L151" s="30"/>
      <c r="M151" s="137" t="s">
        <v>1</v>
      </c>
      <c r="N151" s="138" t="s">
        <v>45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247</v>
      </c>
      <c r="AT151" s="141" t="s">
        <v>160</v>
      </c>
      <c r="AU151" s="141" t="s">
        <v>90</v>
      </c>
      <c r="AY151" s="15" t="s">
        <v>158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5" t="s">
        <v>88</v>
      </c>
      <c r="BK151" s="142">
        <f>ROUND(I151*H151,2)</f>
        <v>0</v>
      </c>
      <c r="BL151" s="15" t="s">
        <v>247</v>
      </c>
      <c r="BM151" s="141" t="s">
        <v>1824</v>
      </c>
    </row>
    <row r="152" spans="2:65" s="1" customFormat="1" ht="24.2" customHeight="1">
      <c r="B152" s="30"/>
      <c r="C152" s="130" t="s">
        <v>236</v>
      </c>
      <c r="D152" s="130" t="s">
        <v>160</v>
      </c>
      <c r="E152" s="131" t="s">
        <v>1825</v>
      </c>
      <c r="F152" s="132" t="s">
        <v>1826</v>
      </c>
      <c r="G152" s="133" t="s">
        <v>239</v>
      </c>
      <c r="H152" s="134">
        <v>1E-3</v>
      </c>
      <c r="I152" s="135"/>
      <c r="J152" s="136">
        <f>ROUND(I152*H152,2)</f>
        <v>0</v>
      </c>
      <c r="K152" s="132" t="s">
        <v>164</v>
      </c>
      <c r="L152" s="30"/>
      <c r="M152" s="137" t="s">
        <v>1</v>
      </c>
      <c r="N152" s="138" t="s">
        <v>45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247</v>
      </c>
      <c r="AT152" s="141" t="s">
        <v>160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1827</v>
      </c>
    </row>
    <row r="153" spans="2:65" s="11" customFormat="1" ht="22.9" customHeight="1">
      <c r="B153" s="118"/>
      <c r="D153" s="119" t="s">
        <v>79</v>
      </c>
      <c r="E153" s="128" t="s">
        <v>1828</v>
      </c>
      <c r="F153" s="128" t="s">
        <v>1829</v>
      </c>
      <c r="I153" s="121"/>
      <c r="J153" s="129">
        <f>BK153</f>
        <v>0</v>
      </c>
      <c r="L153" s="118"/>
      <c r="M153" s="123"/>
      <c r="P153" s="124">
        <f>SUM(P154:P171)</f>
        <v>0</v>
      </c>
      <c r="R153" s="124">
        <f>SUM(R154:R171)</f>
        <v>4.4310000000000002E-2</v>
      </c>
      <c r="T153" s="125">
        <f>SUM(T154:T171)</f>
        <v>0</v>
      </c>
      <c r="AR153" s="119" t="s">
        <v>90</v>
      </c>
      <c r="AT153" s="126" t="s">
        <v>79</v>
      </c>
      <c r="AU153" s="126" t="s">
        <v>88</v>
      </c>
      <c r="AY153" s="119" t="s">
        <v>158</v>
      </c>
      <c r="BK153" s="127">
        <f>SUM(BK154:BK171)</f>
        <v>0</v>
      </c>
    </row>
    <row r="154" spans="2:65" s="1" customFormat="1" ht="24.2" customHeight="1">
      <c r="B154" s="30"/>
      <c r="C154" s="158" t="s">
        <v>241</v>
      </c>
      <c r="D154" s="158" t="s">
        <v>328</v>
      </c>
      <c r="E154" s="159" t="s">
        <v>1830</v>
      </c>
      <c r="F154" s="160" t="s">
        <v>1831</v>
      </c>
      <c r="G154" s="161" t="s">
        <v>297</v>
      </c>
      <c r="H154" s="162">
        <v>3</v>
      </c>
      <c r="I154" s="163"/>
      <c r="J154" s="164">
        <f>ROUND(I154*H154,2)</f>
        <v>0</v>
      </c>
      <c r="K154" s="160" t="s">
        <v>164</v>
      </c>
      <c r="L154" s="165"/>
      <c r="M154" s="166" t="s">
        <v>1</v>
      </c>
      <c r="N154" s="167" t="s">
        <v>45</v>
      </c>
      <c r="P154" s="139">
        <f>O154*H154</f>
        <v>0</v>
      </c>
      <c r="Q154" s="139">
        <v>1.1100000000000001E-3</v>
      </c>
      <c r="R154" s="139">
        <f>Q154*H154</f>
        <v>3.3300000000000005E-3</v>
      </c>
      <c r="S154" s="139">
        <v>0</v>
      </c>
      <c r="T154" s="140">
        <f>S154*H154</f>
        <v>0</v>
      </c>
      <c r="AR154" s="141" t="s">
        <v>327</v>
      </c>
      <c r="AT154" s="141" t="s">
        <v>328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247</v>
      </c>
      <c r="BM154" s="141" t="s">
        <v>1832</v>
      </c>
    </row>
    <row r="155" spans="2:65" s="1" customFormat="1">
      <c r="B155" s="30"/>
      <c r="D155" s="144" t="s">
        <v>417</v>
      </c>
      <c r="F155" s="168" t="s">
        <v>1833</v>
      </c>
      <c r="I155" s="169"/>
      <c r="L155" s="30"/>
      <c r="M155" s="170"/>
      <c r="T155" s="54"/>
      <c r="AT155" s="15" t="s">
        <v>417</v>
      </c>
      <c r="AU155" s="15" t="s">
        <v>90</v>
      </c>
    </row>
    <row r="156" spans="2:65" s="1" customFormat="1" ht="33" customHeight="1">
      <c r="B156" s="30"/>
      <c r="C156" s="158" t="s">
        <v>247</v>
      </c>
      <c r="D156" s="158" t="s">
        <v>328</v>
      </c>
      <c r="E156" s="159" t="s">
        <v>1834</v>
      </c>
      <c r="F156" s="160" t="s">
        <v>1835</v>
      </c>
      <c r="G156" s="161" t="s">
        <v>307</v>
      </c>
      <c r="H156" s="162">
        <v>4</v>
      </c>
      <c r="I156" s="163"/>
      <c r="J156" s="164">
        <f>ROUND(I156*H156,2)</f>
        <v>0</v>
      </c>
      <c r="K156" s="160" t="s">
        <v>164</v>
      </c>
      <c r="L156" s="165"/>
      <c r="M156" s="166" t="s">
        <v>1</v>
      </c>
      <c r="N156" s="167" t="s">
        <v>45</v>
      </c>
      <c r="P156" s="139">
        <f>O156*H156</f>
        <v>0</v>
      </c>
      <c r="Q156" s="139">
        <v>1.8000000000000001E-4</v>
      </c>
      <c r="R156" s="139">
        <f>Q156*H156</f>
        <v>7.2000000000000005E-4</v>
      </c>
      <c r="S156" s="139">
        <v>0</v>
      </c>
      <c r="T156" s="140">
        <f>S156*H156</f>
        <v>0</v>
      </c>
      <c r="AR156" s="141" t="s">
        <v>327</v>
      </c>
      <c r="AT156" s="141" t="s">
        <v>328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1836</v>
      </c>
    </row>
    <row r="157" spans="2:65" s="1" customFormat="1" ht="21.75" customHeight="1">
      <c r="B157" s="30"/>
      <c r="C157" s="158" t="s">
        <v>252</v>
      </c>
      <c r="D157" s="158" t="s">
        <v>328</v>
      </c>
      <c r="E157" s="159" t="s">
        <v>1837</v>
      </c>
      <c r="F157" s="160" t="s">
        <v>1838</v>
      </c>
      <c r="G157" s="161" t="s">
        <v>1839</v>
      </c>
      <c r="H157" s="162">
        <v>20</v>
      </c>
      <c r="I157" s="163"/>
      <c r="J157" s="164">
        <f>ROUND(I157*H157,2)</f>
        <v>0</v>
      </c>
      <c r="K157" s="160" t="s">
        <v>1</v>
      </c>
      <c r="L157" s="165"/>
      <c r="M157" s="166" t="s">
        <v>1</v>
      </c>
      <c r="N157" s="167" t="s">
        <v>45</v>
      </c>
      <c r="P157" s="139">
        <f>O157*H157</f>
        <v>0</v>
      </c>
      <c r="Q157" s="139">
        <v>9.0000000000000006E-5</v>
      </c>
      <c r="R157" s="139">
        <f>Q157*H157</f>
        <v>1.8000000000000002E-3</v>
      </c>
      <c r="S157" s="139">
        <v>0</v>
      </c>
      <c r="T157" s="140">
        <f>S157*H157</f>
        <v>0</v>
      </c>
      <c r="AR157" s="141" t="s">
        <v>327</v>
      </c>
      <c r="AT157" s="141" t="s">
        <v>328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1840</v>
      </c>
    </row>
    <row r="158" spans="2:65" s="1" customFormat="1">
      <c r="B158" s="30"/>
      <c r="D158" s="144" t="s">
        <v>417</v>
      </c>
      <c r="F158" s="168" t="s">
        <v>1841</v>
      </c>
      <c r="I158" s="169"/>
      <c r="L158" s="30"/>
      <c r="M158" s="170"/>
      <c r="T158" s="54"/>
      <c r="AT158" s="15" t="s">
        <v>417</v>
      </c>
      <c r="AU158" s="15" t="s">
        <v>90</v>
      </c>
    </row>
    <row r="159" spans="2:65" s="1" customFormat="1" ht="24.2" customHeight="1">
      <c r="B159" s="30"/>
      <c r="C159" s="158" t="s">
        <v>256</v>
      </c>
      <c r="D159" s="158" t="s">
        <v>328</v>
      </c>
      <c r="E159" s="159" t="s">
        <v>1842</v>
      </c>
      <c r="F159" s="160" t="s">
        <v>1843</v>
      </c>
      <c r="G159" s="161" t="s">
        <v>307</v>
      </c>
      <c r="H159" s="162">
        <v>4</v>
      </c>
      <c r="I159" s="163"/>
      <c r="J159" s="164">
        <f>ROUND(I159*H159,2)</f>
        <v>0</v>
      </c>
      <c r="K159" s="160" t="s">
        <v>164</v>
      </c>
      <c r="L159" s="165"/>
      <c r="M159" s="166" t="s">
        <v>1</v>
      </c>
      <c r="N159" s="167" t="s">
        <v>45</v>
      </c>
      <c r="P159" s="139">
        <f>O159*H159</f>
        <v>0</v>
      </c>
      <c r="Q159" s="139">
        <v>1.4999999999999999E-4</v>
      </c>
      <c r="R159" s="139">
        <f>Q159*H159</f>
        <v>5.9999999999999995E-4</v>
      </c>
      <c r="S159" s="139">
        <v>0</v>
      </c>
      <c r="T159" s="140">
        <f>S159*H159</f>
        <v>0</v>
      </c>
      <c r="AR159" s="141" t="s">
        <v>327</v>
      </c>
      <c r="AT159" s="141" t="s">
        <v>328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247</v>
      </c>
      <c r="BM159" s="141" t="s">
        <v>1844</v>
      </c>
    </row>
    <row r="160" spans="2:65" s="1" customFormat="1" ht="24.2" customHeight="1">
      <c r="B160" s="30"/>
      <c r="C160" s="130" t="s">
        <v>260</v>
      </c>
      <c r="D160" s="130" t="s">
        <v>160</v>
      </c>
      <c r="E160" s="131" t="s">
        <v>1845</v>
      </c>
      <c r="F160" s="132" t="s">
        <v>1846</v>
      </c>
      <c r="G160" s="133" t="s">
        <v>307</v>
      </c>
      <c r="H160" s="134">
        <v>1</v>
      </c>
      <c r="I160" s="135"/>
      <c r="J160" s="136">
        <f>ROUND(I160*H160,2)</f>
        <v>0</v>
      </c>
      <c r="K160" s="132" t="s">
        <v>164</v>
      </c>
      <c r="L160" s="30"/>
      <c r="M160" s="137" t="s">
        <v>1</v>
      </c>
      <c r="N160" s="138" t="s">
        <v>45</v>
      </c>
      <c r="P160" s="139">
        <f>O160*H160</f>
        <v>0</v>
      </c>
      <c r="Q160" s="139">
        <v>1.2199999999999999E-3</v>
      </c>
      <c r="R160" s="139">
        <f>Q160*H160</f>
        <v>1.2199999999999999E-3</v>
      </c>
      <c r="S160" s="139">
        <v>0</v>
      </c>
      <c r="T160" s="140">
        <f>S160*H160</f>
        <v>0</v>
      </c>
      <c r="AR160" s="141" t="s">
        <v>247</v>
      </c>
      <c r="AT160" s="141" t="s">
        <v>160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1847</v>
      </c>
    </row>
    <row r="161" spans="2:65" s="1" customFormat="1">
      <c r="B161" s="30"/>
      <c r="D161" s="144" t="s">
        <v>417</v>
      </c>
      <c r="F161" s="168" t="s">
        <v>1848</v>
      </c>
      <c r="I161" s="169"/>
      <c r="L161" s="30"/>
      <c r="M161" s="170"/>
      <c r="T161" s="54"/>
      <c r="AT161" s="15" t="s">
        <v>417</v>
      </c>
      <c r="AU161" s="15" t="s">
        <v>90</v>
      </c>
    </row>
    <row r="162" spans="2:65" s="1" customFormat="1" ht="24.2" customHeight="1">
      <c r="B162" s="30"/>
      <c r="C162" s="130" t="s">
        <v>266</v>
      </c>
      <c r="D162" s="130" t="s">
        <v>160</v>
      </c>
      <c r="E162" s="131" t="s">
        <v>1849</v>
      </c>
      <c r="F162" s="132" t="s">
        <v>1850</v>
      </c>
      <c r="G162" s="133" t="s">
        <v>307</v>
      </c>
      <c r="H162" s="134">
        <v>1</v>
      </c>
      <c r="I162" s="135"/>
      <c r="J162" s="136">
        <f>ROUND(I162*H162,2)</f>
        <v>0</v>
      </c>
      <c r="K162" s="132" t="s">
        <v>164</v>
      </c>
      <c r="L162" s="30"/>
      <c r="M162" s="137" t="s">
        <v>1</v>
      </c>
      <c r="N162" s="138" t="s">
        <v>45</v>
      </c>
      <c r="P162" s="139">
        <f>O162*H162</f>
        <v>0</v>
      </c>
      <c r="Q162" s="139">
        <v>1.6900000000000001E-3</v>
      </c>
      <c r="R162" s="139">
        <f>Q162*H162</f>
        <v>1.6900000000000001E-3</v>
      </c>
      <c r="S162" s="139">
        <v>0</v>
      </c>
      <c r="T162" s="140">
        <f>S162*H162</f>
        <v>0</v>
      </c>
      <c r="AR162" s="141" t="s">
        <v>247</v>
      </c>
      <c r="AT162" s="141" t="s">
        <v>160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1851</v>
      </c>
    </row>
    <row r="163" spans="2:65" s="1" customFormat="1">
      <c r="B163" s="30"/>
      <c r="D163" s="144" t="s">
        <v>417</v>
      </c>
      <c r="F163" s="168" t="s">
        <v>1848</v>
      </c>
      <c r="I163" s="169"/>
      <c r="L163" s="30"/>
      <c r="M163" s="170"/>
      <c r="T163" s="54"/>
      <c r="AT163" s="15" t="s">
        <v>417</v>
      </c>
      <c r="AU163" s="15" t="s">
        <v>90</v>
      </c>
    </row>
    <row r="164" spans="2:65" s="1" customFormat="1" ht="24.2" customHeight="1">
      <c r="B164" s="30"/>
      <c r="C164" s="158" t="s">
        <v>7</v>
      </c>
      <c r="D164" s="158" t="s">
        <v>328</v>
      </c>
      <c r="E164" s="159" t="s">
        <v>1852</v>
      </c>
      <c r="F164" s="160" t="s">
        <v>1853</v>
      </c>
      <c r="G164" s="161" t="s">
        <v>297</v>
      </c>
      <c r="H164" s="162">
        <v>35</v>
      </c>
      <c r="I164" s="163"/>
      <c r="J164" s="164">
        <f>ROUND(I164*H164,2)</f>
        <v>0</v>
      </c>
      <c r="K164" s="160" t="s">
        <v>164</v>
      </c>
      <c r="L164" s="165"/>
      <c r="M164" s="166" t="s">
        <v>1</v>
      </c>
      <c r="N164" s="167" t="s">
        <v>45</v>
      </c>
      <c r="P164" s="139">
        <f>O164*H164</f>
        <v>0</v>
      </c>
      <c r="Q164" s="139">
        <v>1.7000000000000001E-4</v>
      </c>
      <c r="R164" s="139">
        <f>Q164*H164</f>
        <v>5.9500000000000004E-3</v>
      </c>
      <c r="S164" s="139">
        <v>0</v>
      </c>
      <c r="T164" s="140">
        <f>S164*H164</f>
        <v>0</v>
      </c>
      <c r="AR164" s="141" t="s">
        <v>327</v>
      </c>
      <c r="AT164" s="141" t="s">
        <v>328</v>
      </c>
      <c r="AU164" s="141" t="s">
        <v>90</v>
      </c>
      <c r="AY164" s="15" t="s">
        <v>158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88</v>
      </c>
      <c r="BK164" s="142">
        <f>ROUND(I164*H164,2)</f>
        <v>0</v>
      </c>
      <c r="BL164" s="15" t="s">
        <v>247</v>
      </c>
      <c r="BM164" s="141" t="s">
        <v>1854</v>
      </c>
    </row>
    <row r="165" spans="2:65" s="1" customFormat="1" ht="24.2" customHeight="1">
      <c r="B165" s="30"/>
      <c r="C165" s="158" t="s">
        <v>275</v>
      </c>
      <c r="D165" s="158" t="s">
        <v>328</v>
      </c>
      <c r="E165" s="159" t="s">
        <v>1855</v>
      </c>
      <c r="F165" s="160" t="s">
        <v>1856</v>
      </c>
      <c r="G165" s="161" t="s">
        <v>297</v>
      </c>
      <c r="H165" s="162">
        <v>15</v>
      </c>
      <c r="I165" s="163"/>
      <c r="J165" s="164">
        <f>ROUND(I165*H165,2)</f>
        <v>0</v>
      </c>
      <c r="K165" s="160" t="s">
        <v>164</v>
      </c>
      <c r="L165" s="165"/>
      <c r="M165" s="166" t="s">
        <v>1</v>
      </c>
      <c r="N165" s="167" t="s">
        <v>45</v>
      </c>
      <c r="P165" s="139">
        <f>O165*H165</f>
        <v>0</v>
      </c>
      <c r="Q165" s="139">
        <v>1.4999999999999999E-4</v>
      </c>
      <c r="R165" s="139">
        <f>Q165*H165</f>
        <v>2.2499999999999998E-3</v>
      </c>
      <c r="S165" s="139">
        <v>0</v>
      </c>
      <c r="T165" s="140">
        <f>S165*H165</f>
        <v>0</v>
      </c>
      <c r="AR165" s="141" t="s">
        <v>327</v>
      </c>
      <c r="AT165" s="141" t="s">
        <v>328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1857</v>
      </c>
    </row>
    <row r="166" spans="2:65" s="1" customFormat="1" ht="37.9" customHeight="1">
      <c r="B166" s="30"/>
      <c r="C166" s="158" t="s">
        <v>280</v>
      </c>
      <c r="D166" s="158" t="s">
        <v>328</v>
      </c>
      <c r="E166" s="159" t="s">
        <v>1858</v>
      </c>
      <c r="F166" s="160" t="s">
        <v>1859</v>
      </c>
      <c r="G166" s="161" t="s">
        <v>297</v>
      </c>
      <c r="H166" s="162">
        <v>72</v>
      </c>
      <c r="I166" s="163"/>
      <c r="J166" s="164">
        <f>ROUND(I166*H166,2)</f>
        <v>0</v>
      </c>
      <c r="K166" s="160" t="s">
        <v>1</v>
      </c>
      <c r="L166" s="165"/>
      <c r="M166" s="166" t="s">
        <v>1</v>
      </c>
      <c r="N166" s="167" t="s">
        <v>45</v>
      </c>
      <c r="P166" s="139">
        <f>O166*H166</f>
        <v>0</v>
      </c>
      <c r="Q166" s="139">
        <v>1E-4</v>
      </c>
      <c r="R166" s="139">
        <f>Q166*H166</f>
        <v>7.2000000000000007E-3</v>
      </c>
      <c r="S166" s="139">
        <v>0</v>
      </c>
      <c r="T166" s="140">
        <f>S166*H166</f>
        <v>0</v>
      </c>
      <c r="AR166" s="141" t="s">
        <v>327</v>
      </c>
      <c r="AT166" s="141" t="s">
        <v>328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1860</v>
      </c>
    </row>
    <row r="167" spans="2:65" s="1" customFormat="1" ht="37.9" customHeight="1">
      <c r="B167" s="30"/>
      <c r="C167" s="158" t="s">
        <v>289</v>
      </c>
      <c r="D167" s="158" t="s">
        <v>328</v>
      </c>
      <c r="E167" s="159" t="s">
        <v>1861</v>
      </c>
      <c r="F167" s="160" t="s">
        <v>1862</v>
      </c>
      <c r="G167" s="161" t="s">
        <v>297</v>
      </c>
      <c r="H167" s="162">
        <v>15</v>
      </c>
      <c r="I167" s="163"/>
      <c r="J167" s="164">
        <f>ROUND(I167*H167,2)</f>
        <v>0</v>
      </c>
      <c r="K167" s="160" t="s">
        <v>1</v>
      </c>
      <c r="L167" s="165"/>
      <c r="M167" s="166" t="s">
        <v>1</v>
      </c>
      <c r="N167" s="167" t="s">
        <v>45</v>
      </c>
      <c r="P167" s="139">
        <f>O167*H167</f>
        <v>0</v>
      </c>
      <c r="Q167" s="139">
        <v>1.4999999999999999E-4</v>
      </c>
      <c r="R167" s="139">
        <f>Q167*H167</f>
        <v>2.2499999999999998E-3</v>
      </c>
      <c r="S167" s="139">
        <v>0</v>
      </c>
      <c r="T167" s="140">
        <f>S167*H167</f>
        <v>0</v>
      </c>
      <c r="AR167" s="141" t="s">
        <v>327</v>
      </c>
      <c r="AT167" s="141" t="s">
        <v>328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1863</v>
      </c>
    </row>
    <row r="168" spans="2:65" s="1" customFormat="1" ht="37.9" customHeight="1">
      <c r="B168" s="30"/>
      <c r="C168" s="158" t="s">
        <v>294</v>
      </c>
      <c r="D168" s="158" t="s">
        <v>328</v>
      </c>
      <c r="E168" s="159" t="s">
        <v>1864</v>
      </c>
      <c r="F168" s="160" t="s">
        <v>1865</v>
      </c>
      <c r="G168" s="161" t="s">
        <v>297</v>
      </c>
      <c r="H168" s="162">
        <v>35</v>
      </c>
      <c r="I168" s="163"/>
      <c r="J168" s="164">
        <f>ROUND(I168*H168,2)</f>
        <v>0</v>
      </c>
      <c r="K168" s="160" t="s">
        <v>1</v>
      </c>
      <c r="L168" s="165"/>
      <c r="M168" s="166" t="s">
        <v>1</v>
      </c>
      <c r="N168" s="167" t="s">
        <v>45</v>
      </c>
      <c r="P168" s="139">
        <f>O168*H168</f>
        <v>0</v>
      </c>
      <c r="Q168" s="139">
        <v>2.3000000000000001E-4</v>
      </c>
      <c r="R168" s="139">
        <f>Q168*H168</f>
        <v>8.0499999999999999E-3</v>
      </c>
      <c r="S168" s="139">
        <v>0</v>
      </c>
      <c r="T168" s="140">
        <f>S168*H168</f>
        <v>0</v>
      </c>
      <c r="AR168" s="141" t="s">
        <v>327</v>
      </c>
      <c r="AT168" s="141" t="s">
        <v>328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1866</v>
      </c>
    </row>
    <row r="169" spans="2:65" s="1" customFormat="1" ht="37.9" customHeight="1">
      <c r="B169" s="30"/>
      <c r="C169" s="158" t="s">
        <v>299</v>
      </c>
      <c r="D169" s="158" t="s">
        <v>328</v>
      </c>
      <c r="E169" s="159" t="s">
        <v>1867</v>
      </c>
      <c r="F169" s="160" t="s">
        <v>1868</v>
      </c>
      <c r="G169" s="161" t="s">
        <v>297</v>
      </c>
      <c r="H169" s="162">
        <v>25</v>
      </c>
      <c r="I169" s="163"/>
      <c r="J169" s="164">
        <f>ROUND(I169*H169,2)</f>
        <v>0</v>
      </c>
      <c r="K169" s="160" t="s">
        <v>1</v>
      </c>
      <c r="L169" s="165"/>
      <c r="M169" s="166" t="s">
        <v>1</v>
      </c>
      <c r="N169" s="167" t="s">
        <v>45</v>
      </c>
      <c r="P169" s="139">
        <f>O169*H169</f>
        <v>0</v>
      </c>
      <c r="Q169" s="139">
        <v>3.6999999999999999E-4</v>
      </c>
      <c r="R169" s="139">
        <f>Q169*H169</f>
        <v>9.2499999999999995E-3</v>
      </c>
      <c r="S169" s="139">
        <v>0</v>
      </c>
      <c r="T169" s="140">
        <f>S169*H169</f>
        <v>0</v>
      </c>
      <c r="AR169" s="141" t="s">
        <v>327</v>
      </c>
      <c r="AT169" s="141" t="s">
        <v>328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1869</v>
      </c>
    </row>
    <row r="170" spans="2:65" s="1" customFormat="1" ht="21.75" customHeight="1">
      <c r="B170" s="30"/>
      <c r="C170" s="130" t="s">
        <v>304</v>
      </c>
      <c r="D170" s="130" t="s">
        <v>160</v>
      </c>
      <c r="E170" s="131" t="s">
        <v>1870</v>
      </c>
      <c r="F170" s="132" t="s">
        <v>1871</v>
      </c>
      <c r="G170" s="133" t="s">
        <v>239</v>
      </c>
      <c r="H170" s="134">
        <v>4.3999999999999997E-2</v>
      </c>
      <c r="I170" s="135"/>
      <c r="J170" s="136">
        <f>ROUND(I170*H170,2)</f>
        <v>0</v>
      </c>
      <c r="K170" s="132" t="s">
        <v>164</v>
      </c>
      <c r="L170" s="30"/>
      <c r="M170" s="137" t="s">
        <v>1</v>
      </c>
      <c r="N170" s="138" t="s">
        <v>45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247</v>
      </c>
      <c r="AT170" s="141" t="s">
        <v>160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1872</v>
      </c>
    </row>
    <row r="171" spans="2:65" s="1" customFormat="1" ht="24.2" customHeight="1">
      <c r="B171" s="30"/>
      <c r="C171" s="130" t="s">
        <v>309</v>
      </c>
      <c r="D171" s="130" t="s">
        <v>160</v>
      </c>
      <c r="E171" s="131" t="s">
        <v>1873</v>
      </c>
      <c r="F171" s="132" t="s">
        <v>1874</v>
      </c>
      <c r="G171" s="133" t="s">
        <v>239</v>
      </c>
      <c r="H171" s="134">
        <v>4.3999999999999997E-2</v>
      </c>
      <c r="I171" s="135"/>
      <c r="J171" s="136">
        <f>ROUND(I171*H171,2)</f>
        <v>0</v>
      </c>
      <c r="K171" s="132" t="s">
        <v>164</v>
      </c>
      <c r="L171" s="30"/>
      <c r="M171" s="137" t="s">
        <v>1</v>
      </c>
      <c r="N171" s="138" t="s">
        <v>45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247</v>
      </c>
      <c r="AT171" s="141" t="s">
        <v>160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1875</v>
      </c>
    </row>
    <row r="172" spans="2:65" s="11" customFormat="1" ht="22.9" customHeight="1">
      <c r="B172" s="118"/>
      <c r="D172" s="119" t="s">
        <v>79</v>
      </c>
      <c r="E172" s="128" t="s">
        <v>1876</v>
      </c>
      <c r="F172" s="128" t="s">
        <v>1877</v>
      </c>
      <c r="I172" s="121"/>
      <c r="J172" s="129">
        <f>BK172</f>
        <v>0</v>
      </c>
      <c r="L172" s="118"/>
      <c r="M172" s="123"/>
      <c r="P172" s="124">
        <f>SUM(P173:P202)</f>
        <v>0</v>
      </c>
      <c r="R172" s="124">
        <f>SUM(R173:R202)</f>
        <v>0.52208999999999994</v>
      </c>
      <c r="T172" s="125">
        <f>SUM(T173:T202)</f>
        <v>0.16971</v>
      </c>
      <c r="AR172" s="119" t="s">
        <v>90</v>
      </c>
      <c r="AT172" s="126" t="s">
        <v>79</v>
      </c>
      <c r="AU172" s="126" t="s">
        <v>88</v>
      </c>
      <c r="AY172" s="119" t="s">
        <v>158</v>
      </c>
      <c r="BK172" s="127">
        <f>SUM(BK173:BK202)</f>
        <v>0</v>
      </c>
    </row>
    <row r="173" spans="2:65" s="1" customFormat="1" ht="33" customHeight="1">
      <c r="B173" s="30"/>
      <c r="C173" s="158" t="s">
        <v>313</v>
      </c>
      <c r="D173" s="158" t="s">
        <v>328</v>
      </c>
      <c r="E173" s="159" t="s">
        <v>1878</v>
      </c>
      <c r="F173" s="160" t="s">
        <v>1879</v>
      </c>
      <c r="G173" s="161" t="s">
        <v>307</v>
      </c>
      <c r="H173" s="162">
        <v>3</v>
      </c>
      <c r="I173" s="163"/>
      <c r="J173" s="164">
        <f>ROUND(I173*H173,2)</f>
        <v>0</v>
      </c>
      <c r="K173" s="160" t="s">
        <v>164</v>
      </c>
      <c r="L173" s="165"/>
      <c r="M173" s="166" t="s">
        <v>1</v>
      </c>
      <c r="N173" s="167" t="s">
        <v>45</v>
      </c>
      <c r="P173" s="139">
        <f>O173*H173</f>
        <v>0</v>
      </c>
      <c r="Q173" s="139">
        <v>1.435E-2</v>
      </c>
      <c r="R173" s="139">
        <f>Q173*H173</f>
        <v>4.3049999999999998E-2</v>
      </c>
      <c r="S173" s="139">
        <v>0</v>
      </c>
      <c r="T173" s="140">
        <f>S173*H173</f>
        <v>0</v>
      </c>
      <c r="AR173" s="141" t="s">
        <v>327</v>
      </c>
      <c r="AT173" s="141" t="s">
        <v>328</v>
      </c>
      <c r="AU173" s="141" t="s">
        <v>90</v>
      </c>
      <c r="AY173" s="15" t="s">
        <v>158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88</v>
      </c>
      <c r="BK173" s="142">
        <f>ROUND(I173*H173,2)</f>
        <v>0</v>
      </c>
      <c r="BL173" s="15" t="s">
        <v>247</v>
      </c>
      <c r="BM173" s="141" t="s">
        <v>1880</v>
      </c>
    </row>
    <row r="174" spans="2:65" s="1" customFormat="1">
      <c r="B174" s="30"/>
      <c r="D174" s="144" t="s">
        <v>417</v>
      </c>
      <c r="F174" s="168" t="s">
        <v>1881</v>
      </c>
      <c r="I174" s="169"/>
      <c r="L174" s="30"/>
      <c r="M174" s="170"/>
      <c r="T174" s="54"/>
      <c r="AT174" s="15" t="s">
        <v>417</v>
      </c>
      <c r="AU174" s="15" t="s">
        <v>90</v>
      </c>
    </row>
    <row r="175" spans="2:65" s="1" customFormat="1" ht="33" customHeight="1">
      <c r="B175" s="30"/>
      <c r="C175" s="158" t="s">
        <v>317</v>
      </c>
      <c r="D175" s="158" t="s">
        <v>328</v>
      </c>
      <c r="E175" s="159" t="s">
        <v>1882</v>
      </c>
      <c r="F175" s="160" t="s">
        <v>1883</v>
      </c>
      <c r="G175" s="161" t="s">
        <v>307</v>
      </c>
      <c r="H175" s="162">
        <v>1</v>
      </c>
      <c r="I175" s="163"/>
      <c r="J175" s="164">
        <f>ROUND(I175*H175,2)</f>
        <v>0</v>
      </c>
      <c r="K175" s="160" t="s">
        <v>164</v>
      </c>
      <c r="L175" s="165"/>
      <c r="M175" s="166" t="s">
        <v>1</v>
      </c>
      <c r="N175" s="167" t="s">
        <v>45</v>
      </c>
      <c r="P175" s="139">
        <f>O175*H175</f>
        <v>0</v>
      </c>
      <c r="Q175" s="139">
        <v>2.87E-2</v>
      </c>
      <c r="R175" s="139">
        <f>Q175*H175</f>
        <v>2.87E-2</v>
      </c>
      <c r="S175" s="139">
        <v>0</v>
      </c>
      <c r="T175" s="140">
        <f>S175*H175</f>
        <v>0</v>
      </c>
      <c r="AR175" s="141" t="s">
        <v>327</v>
      </c>
      <c r="AT175" s="141" t="s">
        <v>328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1884</v>
      </c>
    </row>
    <row r="176" spans="2:65" s="1" customFormat="1">
      <c r="B176" s="30"/>
      <c r="D176" s="144" t="s">
        <v>417</v>
      </c>
      <c r="F176" s="168" t="s">
        <v>1885</v>
      </c>
      <c r="I176" s="169"/>
      <c r="L176" s="30"/>
      <c r="M176" s="170"/>
      <c r="T176" s="54"/>
      <c r="AT176" s="15" t="s">
        <v>417</v>
      </c>
      <c r="AU176" s="15" t="s">
        <v>90</v>
      </c>
    </row>
    <row r="177" spans="2:65" s="1" customFormat="1" ht="33" customHeight="1">
      <c r="B177" s="30"/>
      <c r="C177" s="158" t="s">
        <v>321</v>
      </c>
      <c r="D177" s="158" t="s">
        <v>328</v>
      </c>
      <c r="E177" s="159" t="s">
        <v>1886</v>
      </c>
      <c r="F177" s="160" t="s">
        <v>1887</v>
      </c>
      <c r="G177" s="161" t="s">
        <v>307</v>
      </c>
      <c r="H177" s="162">
        <v>1</v>
      </c>
      <c r="I177" s="163"/>
      <c r="J177" s="164">
        <f>ROUND(I177*H177,2)</f>
        <v>0</v>
      </c>
      <c r="K177" s="160" t="s">
        <v>164</v>
      </c>
      <c r="L177" s="165"/>
      <c r="M177" s="166" t="s">
        <v>1</v>
      </c>
      <c r="N177" s="167" t="s">
        <v>45</v>
      </c>
      <c r="P177" s="139">
        <f>O177*H177</f>
        <v>0</v>
      </c>
      <c r="Q177" s="139">
        <v>3.4439999999999998E-2</v>
      </c>
      <c r="R177" s="139">
        <f>Q177*H177</f>
        <v>3.4439999999999998E-2</v>
      </c>
      <c r="S177" s="139">
        <v>0</v>
      </c>
      <c r="T177" s="140">
        <f>S177*H177</f>
        <v>0</v>
      </c>
      <c r="AR177" s="141" t="s">
        <v>327</v>
      </c>
      <c r="AT177" s="141" t="s">
        <v>328</v>
      </c>
      <c r="AU177" s="141" t="s">
        <v>90</v>
      </c>
      <c r="AY177" s="15" t="s">
        <v>158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88</v>
      </c>
      <c r="BK177" s="142">
        <f>ROUND(I177*H177,2)</f>
        <v>0</v>
      </c>
      <c r="BL177" s="15" t="s">
        <v>247</v>
      </c>
      <c r="BM177" s="141" t="s">
        <v>1888</v>
      </c>
    </row>
    <row r="178" spans="2:65" s="1" customFormat="1">
      <c r="B178" s="30"/>
      <c r="D178" s="144" t="s">
        <v>417</v>
      </c>
      <c r="F178" s="168" t="s">
        <v>1885</v>
      </c>
      <c r="I178" s="169"/>
      <c r="L178" s="30"/>
      <c r="M178" s="170"/>
      <c r="T178" s="54"/>
      <c r="AT178" s="15" t="s">
        <v>417</v>
      </c>
      <c r="AU178" s="15" t="s">
        <v>90</v>
      </c>
    </row>
    <row r="179" spans="2:65" s="1" customFormat="1" ht="33" customHeight="1">
      <c r="B179" s="30"/>
      <c r="C179" s="158" t="s">
        <v>327</v>
      </c>
      <c r="D179" s="158" t="s">
        <v>328</v>
      </c>
      <c r="E179" s="159" t="s">
        <v>1889</v>
      </c>
      <c r="F179" s="160" t="s">
        <v>1890</v>
      </c>
      <c r="G179" s="161" t="s">
        <v>307</v>
      </c>
      <c r="H179" s="162">
        <v>2</v>
      </c>
      <c r="I179" s="163"/>
      <c r="J179" s="164">
        <f>ROUND(I179*H179,2)</f>
        <v>0</v>
      </c>
      <c r="K179" s="160" t="s">
        <v>164</v>
      </c>
      <c r="L179" s="165"/>
      <c r="M179" s="166" t="s">
        <v>1</v>
      </c>
      <c r="N179" s="167" t="s">
        <v>45</v>
      </c>
      <c r="P179" s="139">
        <f>O179*H179</f>
        <v>0</v>
      </c>
      <c r="Q179" s="139">
        <v>3.3320000000000002E-2</v>
      </c>
      <c r="R179" s="139">
        <f>Q179*H179</f>
        <v>6.6640000000000005E-2</v>
      </c>
      <c r="S179" s="139">
        <v>0</v>
      </c>
      <c r="T179" s="140">
        <f>S179*H179</f>
        <v>0</v>
      </c>
      <c r="AR179" s="141" t="s">
        <v>327</v>
      </c>
      <c r="AT179" s="141" t="s">
        <v>328</v>
      </c>
      <c r="AU179" s="141" t="s">
        <v>90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247</v>
      </c>
      <c r="BM179" s="141" t="s">
        <v>1891</v>
      </c>
    </row>
    <row r="180" spans="2:65" s="1" customFormat="1">
      <c r="B180" s="30"/>
      <c r="D180" s="144" t="s">
        <v>417</v>
      </c>
      <c r="F180" s="168" t="s">
        <v>1885</v>
      </c>
      <c r="I180" s="169"/>
      <c r="L180" s="30"/>
      <c r="M180" s="170"/>
      <c r="T180" s="54"/>
      <c r="AT180" s="15" t="s">
        <v>417</v>
      </c>
      <c r="AU180" s="15" t="s">
        <v>90</v>
      </c>
    </row>
    <row r="181" spans="2:65" s="1" customFormat="1" ht="33" customHeight="1">
      <c r="B181" s="30"/>
      <c r="C181" s="158" t="s">
        <v>332</v>
      </c>
      <c r="D181" s="158" t="s">
        <v>328</v>
      </c>
      <c r="E181" s="159" t="s">
        <v>1892</v>
      </c>
      <c r="F181" s="160" t="s">
        <v>1893</v>
      </c>
      <c r="G181" s="161" t="s">
        <v>307</v>
      </c>
      <c r="H181" s="162">
        <v>1</v>
      </c>
      <c r="I181" s="163"/>
      <c r="J181" s="164">
        <f>ROUND(I181*H181,2)</f>
        <v>0</v>
      </c>
      <c r="K181" s="160" t="s">
        <v>164</v>
      </c>
      <c r="L181" s="165"/>
      <c r="M181" s="166" t="s">
        <v>1</v>
      </c>
      <c r="N181" s="167" t="s">
        <v>45</v>
      </c>
      <c r="P181" s="139">
        <f>O181*H181</f>
        <v>0</v>
      </c>
      <c r="Q181" s="139">
        <v>3.8080000000000003E-2</v>
      </c>
      <c r="R181" s="139">
        <f>Q181*H181</f>
        <v>3.8080000000000003E-2</v>
      </c>
      <c r="S181" s="139">
        <v>0</v>
      </c>
      <c r="T181" s="140">
        <f>S181*H181</f>
        <v>0</v>
      </c>
      <c r="AR181" s="141" t="s">
        <v>327</v>
      </c>
      <c r="AT181" s="141" t="s">
        <v>328</v>
      </c>
      <c r="AU181" s="141" t="s">
        <v>90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247</v>
      </c>
      <c r="BM181" s="141" t="s">
        <v>1894</v>
      </c>
    </row>
    <row r="182" spans="2:65" s="1" customFormat="1">
      <c r="B182" s="30"/>
      <c r="D182" s="144" t="s">
        <v>417</v>
      </c>
      <c r="F182" s="168" t="s">
        <v>1885</v>
      </c>
      <c r="I182" s="169"/>
      <c r="L182" s="30"/>
      <c r="M182" s="170"/>
      <c r="T182" s="54"/>
      <c r="AT182" s="15" t="s">
        <v>417</v>
      </c>
      <c r="AU182" s="15" t="s">
        <v>90</v>
      </c>
    </row>
    <row r="183" spans="2:65" s="1" customFormat="1" ht="33" customHeight="1">
      <c r="B183" s="30"/>
      <c r="C183" s="158" t="s">
        <v>336</v>
      </c>
      <c r="D183" s="158" t="s">
        <v>328</v>
      </c>
      <c r="E183" s="159" t="s">
        <v>1895</v>
      </c>
      <c r="F183" s="160" t="s">
        <v>1896</v>
      </c>
      <c r="G183" s="161" t="s">
        <v>307</v>
      </c>
      <c r="H183" s="162">
        <v>1</v>
      </c>
      <c r="I183" s="163"/>
      <c r="J183" s="164">
        <f>ROUND(I183*H183,2)</f>
        <v>0</v>
      </c>
      <c r="K183" s="160" t="s">
        <v>164</v>
      </c>
      <c r="L183" s="165"/>
      <c r="M183" s="166" t="s">
        <v>1</v>
      </c>
      <c r="N183" s="167" t="s">
        <v>45</v>
      </c>
      <c r="P183" s="139">
        <f>O183*H183</f>
        <v>0</v>
      </c>
      <c r="Q183" s="139">
        <v>7.1550000000000002E-2</v>
      </c>
      <c r="R183" s="139">
        <f>Q183*H183</f>
        <v>7.1550000000000002E-2</v>
      </c>
      <c r="S183" s="139">
        <v>0</v>
      </c>
      <c r="T183" s="140">
        <f>S183*H183</f>
        <v>0</v>
      </c>
      <c r="AR183" s="141" t="s">
        <v>327</v>
      </c>
      <c r="AT183" s="141" t="s">
        <v>328</v>
      </c>
      <c r="AU183" s="141" t="s">
        <v>90</v>
      </c>
      <c r="AY183" s="15" t="s">
        <v>158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88</v>
      </c>
      <c r="BK183" s="142">
        <f>ROUND(I183*H183,2)</f>
        <v>0</v>
      </c>
      <c r="BL183" s="15" t="s">
        <v>247</v>
      </c>
      <c r="BM183" s="141" t="s">
        <v>1897</v>
      </c>
    </row>
    <row r="184" spans="2:65" s="1" customFormat="1">
      <c r="B184" s="30"/>
      <c r="D184" s="144" t="s">
        <v>417</v>
      </c>
      <c r="F184" s="168" t="s">
        <v>1885</v>
      </c>
      <c r="I184" s="169"/>
      <c r="L184" s="30"/>
      <c r="M184" s="170"/>
      <c r="T184" s="54"/>
      <c r="AT184" s="15" t="s">
        <v>417</v>
      </c>
      <c r="AU184" s="15" t="s">
        <v>90</v>
      </c>
    </row>
    <row r="185" spans="2:65" s="1" customFormat="1" ht="24.2" customHeight="1">
      <c r="B185" s="30"/>
      <c r="C185" s="158" t="s">
        <v>341</v>
      </c>
      <c r="D185" s="158" t="s">
        <v>328</v>
      </c>
      <c r="E185" s="159" t="s">
        <v>1898</v>
      </c>
      <c r="F185" s="160" t="s">
        <v>1899</v>
      </c>
      <c r="G185" s="161" t="s">
        <v>307</v>
      </c>
      <c r="H185" s="162">
        <v>9</v>
      </c>
      <c r="I185" s="163"/>
      <c r="J185" s="164">
        <f>ROUND(I185*H185,2)</f>
        <v>0</v>
      </c>
      <c r="K185" s="160" t="s">
        <v>164</v>
      </c>
      <c r="L185" s="165"/>
      <c r="M185" s="166" t="s">
        <v>1</v>
      </c>
      <c r="N185" s="167" t="s">
        <v>45</v>
      </c>
      <c r="P185" s="139">
        <f>O185*H185</f>
        <v>0</v>
      </c>
      <c r="Q185" s="139">
        <v>3.4000000000000002E-4</v>
      </c>
      <c r="R185" s="139">
        <f>Q185*H185</f>
        <v>3.0600000000000002E-3</v>
      </c>
      <c r="S185" s="139">
        <v>0</v>
      </c>
      <c r="T185" s="140">
        <f>S185*H185</f>
        <v>0</v>
      </c>
      <c r="AR185" s="141" t="s">
        <v>327</v>
      </c>
      <c r="AT185" s="141" t="s">
        <v>328</v>
      </c>
      <c r="AU185" s="141" t="s">
        <v>90</v>
      </c>
      <c r="AY185" s="15" t="s">
        <v>158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88</v>
      </c>
      <c r="BK185" s="142">
        <f>ROUND(I185*H185,2)</f>
        <v>0</v>
      </c>
      <c r="BL185" s="15" t="s">
        <v>247</v>
      </c>
      <c r="BM185" s="141" t="s">
        <v>1900</v>
      </c>
    </row>
    <row r="186" spans="2:65" s="1" customFormat="1">
      <c r="B186" s="30"/>
      <c r="D186" s="144" t="s">
        <v>417</v>
      </c>
      <c r="F186" s="168" t="s">
        <v>1901</v>
      </c>
      <c r="I186" s="169"/>
      <c r="L186" s="30"/>
      <c r="M186" s="170"/>
      <c r="T186" s="54"/>
      <c r="AT186" s="15" t="s">
        <v>417</v>
      </c>
      <c r="AU186" s="15" t="s">
        <v>90</v>
      </c>
    </row>
    <row r="187" spans="2:65" s="1" customFormat="1" ht="16.5" customHeight="1">
      <c r="B187" s="30"/>
      <c r="C187" s="158" t="s">
        <v>346</v>
      </c>
      <c r="D187" s="158" t="s">
        <v>328</v>
      </c>
      <c r="E187" s="159" t="s">
        <v>1902</v>
      </c>
      <c r="F187" s="160" t="s">
        <v>1903</v>
      </c>
      <c r="G187" s="161" t="s">
        <v>307</v>
      </c>
      <c r="H187" s="162">
        <v>1</v>
      </c>
      <c r="I187" s="163"/>
      <c r="J187" s="164">
        <f>ROUND(I187*H187,2)</f>
        <v>0</v>
      </c>
      <c r="K187" s="160" t="s">
        <v>1</v>
      </c>
      <c r="L187" s="165"/>
      <c r="M187" s="166" t="s">
        <v>1</v>
      </c>
      <c r="N187" s="167" t="s">
        <v>45</v>
      </c>
      <c r="P187" s="139">
        <f>O187*H187</f>
        <v>0</v>
      </c>
      <c r="Q187" s="139">
        <v>1E-4</v>
      </c>
      <c r="R187" s="139">
        <f>Q187*H187</f>
        <v>1E-4</v>
      </c>
      <c r="S187" s="139">
        <v>0</v>
      </c>
      <c r="T187" s="140">
        <f>S187*H187</f>
        <v>0</v>
      </c>
      <c r="AR187" s="141" t="s">
        <v>327</v>
      </c>
      <c r="AT187" s="141" t="s">
        <v>328</v>
      </c>
      <c r="AU187" s="141" t="s">
        <v>90</v>
      </c>
      <c r="AY187" s="15" t="s">
        <v>158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88</v>
      </c>
      <c r="BK187" s="142">
        <f>ROUND(I187*H187,2)</f>
        <v>0</v>
      </c>
      <c r="BL187" s="15" t="s">
        <v>247</v>
      </c>
      <c r="BM187" s="141" t="s">
        <v>1904</v>
      </c>
    </row>
    <row r="188" spans="2:65" s="1" customFormat="1" ht="24.2" customHeight="1">
      <c r="B188" s="30"/>
      <c r="C188" s="158" t="s">
        <v>351</v>
      </c>
      <c r="D188" s="158" t="s">
        <v>328</v>
      </c>
      <c r="E188" s="159" t="s">
        <v>1905</v>
      </c>
      <c r="F188" s="160" t="s">
        <v>1906</v>
      </c>
      <c r="G188" s="161" t="s">
        <v>307</v>
      </c>
      <c r="H188" s="162">
        <v>9</v>
      </c>
      <c r="I188" s="163"/>
      <c r="J188" s="164">
        <f>ROUND(I188*H188,2)</f>
        <v>0</v>
      </c>
      <c r="K188" s="160" t="s">
        <v>164</v>
      </c>
      <c r="L188" s="165"/>
      <c r="M188" s="166" t="s">
        <v>1</v>
      </c>
      <c r="N188" s="167" t="s">
        <v>45</v>
      </c>
      <c r="P188" s="139">
        <f>O188*H188</f>
        <v>0</v>
      </c>
      <c r="Q188" s="139">
        <v>1.2999999999999999E-4</v>
      </c>
      <c r="R188" s="139">
        <f>Q188*H188</f>
        <v>1.1699999999999998E-3</v>
      </c>
      <c r="S188" s="139">
        <v>0</v>
      </c>
      <c r="T188" s="140">
        <f>S188*H188</f>
        <v>0</v>
      </c>
      <c r="AR188" s="141" t="s">
        <v>327</v>
      </c>
      <c r="AT188" s="141" t="s">
        <v>328</v>
      </c>
      <c r="AU188" s="141" t="s">
        <v>90</v>
      </c>
      <c r="AY188" s="15" t="s">
        <v>158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88</v>
      </c>
      <c r="BK188" s="142">
        <f>ROUND(I188*H188,2)</f>
        <v>0</v>
      </c>
      <c r="BL188" s="15" t="s">
        <v>247</v>
      </c>
      <c r="BM188" s="141" t="s">
        <v>1907</v>
      </c>
    </row>
    <row r="189" spans="2:65" s="1" customFormat="1" ht="24.2" customHeight="1">
      <c r="B189" s="30"/>
      <c r="C189" s="130" t="s">
        <v>356</v>
      </c>
      <c r="D189" s="130" t="s">
        <v>160</v>
      </c>
      <c r="E189" s="131" t="s">
        <v>1908</v>
      </c>
      <c r="F189" s="132" t="s">
        <v>1909</v>
      </c>
      <c r="G189" s="133" t="s">
        <v>307</v>
      </c>
      <c r="H189" s="134">
        <v>2</v>
      </c>
      <c r="I189" s="135"/>
      <c r="J189" s="136">
        <f>ROUND(I189*H189,2)</f>
        <v>0</v>
      </c>
      <c r="K189" s="132" t="s">
        <v>164</v>
      </c>
      <c r="L189" s="30"/>
      <c r="M189" s="137" t="s">
        <v>1</v>
      </c>
      <c r="N189" s="138" t="s">
        <v>45</v>
      </c>
      <c r="P189" s="139">
        <f>O189*H189</f>
        <v>0</v>
      </c>
      <c r="Q189" s="139">
        <v>5.0000000000000002E-5</v>
      </c>
      <c r="R189" s="139">
        <f>Q189*H189</f>
        <v>1E-4</v>
      </c>
      <c r="S189" s="139">
        <v>1.235E-2</v>
      </c>
      <c r="T189" s="140">
        <f>S189*H189</f>
        <v>2.47E-2</v>
      </c>
      <c r="AR189" s="141" t="s">
        <v>247</v>
      </c>
      <c r="AT189" s="141" t="s">
        <v>160</v>
      </c>
      <c r="AU189" s="141" t="s">
        <v>90</v>
      </c>
      <c r="AY189" s="15" t="s">
        <v>158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88</v>
      </c>
      <c r="BK189" s="142">
        <f>ROUND(I189*H189,2)</f>
        <v>0</v>
      </c>
      <c r="BL189" s="15" t="s">
        <v>247</v>
      </c>
      <c r="BM189" s="141" t="s">
        <v>1910</v>
      </c>
    </row>
    <row r="190" spans="2:65" s="1" customFormat="1" ht="24.2" customHeight="1">
      <c r="B190" s="30"/>
      <c r="C190" s="130" t="s">
        <v>361</v>
      </c>
      <c r="D190" s="130" t="s">
        <v>160</v>
      </c>
      <c r="E190" s="131" t="s">
        <v>1911</v>
      </c>
      <c r="F190" s="132" t="s">
        <v>1912</v>
      </c>
      <c r="G190" s="133" t="s">
        <v>307</v>
      </c>
      <c r="H190" s="134">
        <v>2</v>
      </c>
      <c r="I190" s="135"/>
      <c r="J190" s="136">
        <f>ROUND(I190*H190,2)</f>
        <v>0</v>
      </c>
      <c r="K190" s="132" t="s">
        <v>164</v>
      </c>
      <c r="L190" s="30"/>
      <c r="M190" s="137" t="s">
        <v>1</v>
      </c>
      <c r="N190" s="138" t="s">
        <v>45</v>
      </c>
      <c r="P190" s="139">
        <f>O190*H190</f>
        <v>0</v>
      </c>
      <c r="Q190" s="139">
        <v>1E-4</v>
      </c>
      <c r="R190" s="139">
        <f>Q190*H190</f>
        <v>2.0000000000000001E-4</v>
      </c>
      <c r="S190" s="139">
        <v>3.7490000000000002E-2</v>
      </c>
      <c r="T190" s="140">
        <f>S190*H190</f>
        <v>7.4980000000000005E-2</v>
      </c>
      <c r="AR190" s="141" t="s">
        <v>247</v>
      </c>
      <c r="AT190" s="141" t="s">
        <v>160</v>
      </c>
      <c r="AU190" s="141" t="s">
        <v>90</v>
      </c>
      <c r="AY190" s="15" t="s">
        <v>158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5" t="s">
        <v>88</v>
      </c>
      <c r="BK190" s="142">
        <f>ROUND(I190*H190,2)</f>
        <v>0</v>
      </c>
      <c r="BL190" s="15" t="s">
        <v>247</v>
      </c>
      <c r="BM190" s="141" t="s">
        <v>1913</v>
      </c>
    </row>
    <row r="191" spans="2:65" s="1" customFormat="1" ht="24.2" customHeight="1">
      <c r="B191" s="30"/>
      <c r="C191" s="130" t="s">
        <v>366</v>
      </c>
      <c r="D191" s="130" t="s">
        <v>160</v>
      </c>
      <c r="E191" s="131" t="s">
        <v>1914</v>
      </c>
      <c r="F191" s="132" t="s">
        <v>1915</v>
      </c>
      <c r="G191" s="133" t="s">
        <v>307</v>
      </c>
      <c r="H191" s="134">
        <v>1</v>
      </c>
      <c r="I191" s="135"/>
      <c r="J191" s="136">
        <f>ROUND(I191*H191,2)</f>
        <v>0</v>
      </c>
      <c r="K191" s="132" t="s">
        <v>164</v>
      </c>
      <c r="L191" s="30"/>
      <c r="M191" s="137" t="s">
        <v>1</v>
      </c>
      <c r="N191" s="138" t="s">
        <v>45</v>
      </c>
      <c r="P191" s="139">
        <f>O191*H191</f>
        <v>0</v>
      </c>
      <c r="Q191" s="139">
        <v>1E-4</v>
      </c>
      <c r="R191" s="139">
        <f>Q191*H191</f>
        <v>1E-4</v>
      </c>
      <c r="S191" s="139">
        <v>7.0029999999999995E-2</v>
      </c>
      <c r="T191" s="140">
        <f>S191*H191</f>
        <v>7.0029999999999995E-2</v>
      </c>
      <c r="AR191" s="141" t="s">
        <v>247</v>
      </c>
      <c r="AT191" s="141" t="s">
        <v>160</v>
      </c>
      <c r="AU191" s="141" t="s">
        <v>90</v>
      </c>
      <c r="AY191" s="15" t="s">
        <v>158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88</v>
      </c>
      <c r="BK191" s="142">
        <f>ROUND(I191*H191,2)</f>
        <v>0</v>
      </c>
      <c r="BL191" s="15" t="s">
        <v>247</v>
      </c>
      <c r="BM191" s="141" t="s">
        <v>1916</v>
      </c>
    </row>
    <row r="192" spans="2:65" s="1" customFormat="1" ht="24.2" customHeight="1">
      <c r="B192" s="30"/>
      <c r="C192" s="130" t="s">
        <v>373</v>
      </c>
      <c r="D192" s="130" t="s">
        <v>160</v>
      </c>
      <c r="E192" s="131" t="s">
        <v>1917</v>
      </c>
      <c r="F192" s="132" t="s">
        <v>1918</v>
      </c>
      <c r="G192" s="133" t="s">
        <v>207</v>
      </c>
      <c r="H192" s="134">
        <v>165</v>
      </c>
      <c r="I192" s="135"/>
      <c r="J192" s="136">
        <f>ROUND(I192*H192,2)</f>
        <v>0</v>
      </c>
      <c r="K192" s="132" t="s">
        <v>1</v>
      </c>
      <c r="L192" s="30"/>
      <c r="M192" s="137" t="s">
        <v>1</v>
      </c>
      <c r="N192" s="138" t="s">
        <v>45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247</v>
      </c>
      <c r="AT192" s="141" t="s">
        <v>160</v>
      </c>
      <c r="AU192" s="141" t="s">
        <v>90</v>
      </c>
      <c r="AY192" s="15" t="s">
        <v>158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88</v>
      </c>
      <c r="BK192" s="142">
        <f>ROUND(I192*H192,2)</f>
        <v>0</v>
      </c>
      <c r="BL192" s="15" t="s">
        <v>247</v>
      </c>
      <c r="BM192" s="141" t="s">
        <v>1919</v>
      </c>
    </row>
    <row r="193" spans="2:65" s="1" customFormat="1" ht="21.75" customHeight="1">
      <c r="B193" s="30"/>
      <c r="C193" s="158" t="s">
        <v>378</v>
      </c>
      <c r="D193" s="158" t="s">
        <v>328</v>
      </c>
      <c r="E193" s="159" t="s">
        <v>1920</v>
      </c>
      <c r="F193" s="160" t="s">
        <v>1921</v>
      </c>
      <c r="G193" s="161" t="s">
        <v>307</v>
      </c>
      <c r="H193" s="162">
        <v>1</v>
      </c>
      <c r="I193" s="163"/>
      <c r="J193" s="164">
        <f>ROUND(I193*H193,2)</f>
        <v>0</v>
      </c>
      <c r="K193" s="160" t="s">
        <v>164</v>
      </c>
      <c r="L193" s="165"/>
      <c r="M193" s="166" t="s">
        <v>1</v>
      </c>
      <c r="N193" s="167" t="s">
        <v>45</v>
      </c>
      <c r="P193" s="139">
        <f>O193*H193</f>
        <v>0</v>
      </c>
      <c r="Q193" s="139">
        <v>4.7999999999999996E-3</v>
      </c>
      <c r="R193" s="139">
        <f>Q193*H193</f>
        <v>4.7999999999999996E-3</v>
      </c>
      <c r="S193" s="139">
        <v>0</v>
      </c>
      <c r="T193" s="140">
        <f>S193*H193</f>
        <v>0</v>
      </c>
      <c r="AR193" s="141" t="s">
        <v>327</v>
      </c>
      <c r="AT193" s="141" t="s">
        <v>328</v>
      </c>
      <c r="AU193" s="141" t="s">
        <v>90</v>
      </c>
      <c r="AY193" s="15" t="s">
        <v>158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5" t="s">
        <v>88</v>
      </c>
      <c r="BK193" s="142">
        <f>ROUND(I193*H193,2)</f>
        <v>0</v>
      </c>
      <c r="BL193" s="15" t="s">
        <v>247</v>
      </c>
      <c r="BM193" s="141" t="s">
        <v>1922</v>
      </c>
    </row>
    <row r="194" spans="2:65" s="1" customFormat="1">
      <c r="B194" s="30"/>
      <c r="D194" s="144" t="s">
        <v>417</v>
      </c>
      <c r="F194" s="168" t="s">
        <v>1923</v>
      </c>
      <c r="I194" s="169"/>
      <c r="L194" s="30"/>
      <c r="M194" s="170"/>
      <c r="T194" s="54"/>
      <c r="AT194" s="15" t="s">
        <v>417</v>
      </c>
      <c r="AU194" s="15" t="s">
        <v>90</v>
      </c>
    </row>
    <row r="195" spans="2:65" s="1" customFormat="1" ht="33" customHeight="1">
      <c r="B195" s="30"/>
      <c r="C195" s="158" t="s">
        <v>384</v>
      </c>
      <c r="D195" s="158" t="s">
        <v>328</v>
      </c>
      <c r="E195" s="159" t="s">
        <v>1924</v>
      </c>
      <c r="F195" s="160" t="s">
        <v>1925</v>
      </c>
      <c r="G195" s="161" t="s">
        <v>307</v>
      </c>
      <c r="H195" s="162">
        <v>1</v>
      </c>
      <c r="I195" s="163"/>
      <c r="J195" s="164">
        <f>ROUND(I195*H195,2)</f>
        <v>0</v>
      </c>
      <c r="K195" s="160" t="s">
        <v>164</v>
      </c>
      <c r="L195" s="165"/>
      <c r="M195" s="166" t="s">
        <v>1</v>
      </c>
      <c r="N195" s="167" t="s">
        <v>45</v>
      </c>
      <c r="P195" s="139">
        <f>O195*H195</f>
        <v>0</v>
      </c>
      <c r="Q195" s="139">
        <v>1.0800000000000001E-2</v>
      </c>
      <c r="R195" s="139">
        <f>Q195*H195</f>
        <v>1.0800000000000001E-2</v>
      </c>
      <c r="S195" s="139">
        <v>0</v>
      </c>
      <c r="T195" s="140">
        <f>S195*H195</f>
        <v>0</v>
      </c>
      <c r="AR195" s="141" t="s">
        <v>327</v>
      </c>
      <c r="AT195" s="141" t="s">
        <v>328</v>
      </c>
      <c r="AU195" s="141" t="s">
        <v>90</v>
      </c>
      <c r="AY195" s="15" t="s">
        <v>158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88</v>
      </c>
      <c r="BK195" s="142">
        <f>ROUND(I195*H195,2)</f>
        <v>0</v>
      </c>
      <c r="BL195" s="15" t="s">
        <v>247</v>
      </c>
      <c r="BM195" s="141" t="s">
        <v>1926</v>
      </c>
    </row>
    <row r="196" spans="2:65" s="1" customFormat="1" ht="24.2" customHeight="1">
      <c r="B196" s="30"/>
      <c r="C196" s="158" t="s">
        <v>388</v>
      </c>
      <c r="D196" s="158" t="s">
        <v>328</v>
      </c>
      <c r="E196" s="159" t="s">
        <v>1927</v>
      </c>
      <c r="F196" s="160" t="s">
        <v>1928</v>
      </c>
      <c r="G196" s="161" t="s">
        <v>207</v>
      </c>
      <c r="H196" s="162">
        <v>80</v>
      </c>
      <c r="I196" s="163"/>
      <c r="J196" s="164">
        <f>ROUND(I196*H196,2)</f>
        <v>0</v>
      </c>
      <c r="K196" s="160" t="s">
        <v>164</v>
      </c>
      <c r="L196" s="165"/>
      <c r="M196" s="166" t="s">
        <v>1</v>
      </c>
      <c r="N196" s="167" t="s">
        <v>45</v>
      </c>
      <c r="P196" s="139">
        <f>O196*H196</f>
        <v>0</v>
      </c>
      <c r="Q196" s="139">
        <v>1.58E-3</v>
      </c>
      <c r="R196" s="139">
        <f>Q196*H196</f>
        <v>0.12640000000000001</v>
      </c>
      <c r="S196" s="139">
        <v>0</v>
      </c>
      <c r="T196" s="140">
        <f>S196*H196</f>
        <v>0</v>
      </c>
      <c r="AR196" s="141" t="s">
        <v>327</v>
      </c>
      <c r="AT196" s="141" t="s">
        <v>328</v>
      </c>
      <c r="AU196" s="141" t="s">
        <v>90</v>
      </c>
      <c r="AY196" s="15" t="s">
        <v>158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88</v>
      </c>
      <c r="BK196" s="142">
        <f>ROUND(I196*H196,2)</f>
        <v>0</v>
      </c>
      <c r="BL196" s="15" t="s">
        <v>247</v>
      </c>
      <c r="BM196" s="141" t="s">
        <v>1929</v>
      </c>
    </row>
    <row r="197" spans="2:65" s="12" customFormat="1">
      <c r="B197" s="143"/>
      <c r="D197" s="144" t="s">
        <v>167</v>
      </c>
      <c r="E197" s="145" t="s">
        <v>1</v>
      </c>
      <c r="F197" s="146" t="s">
        <v>1930</v>
      </c>
      <c r="H197" s="147">
        <v>80</v>
      </c>
      <c r="I197" s="148"/>
      <c r="L197" s="143"/>
      <c r="M197" s="149"/>
      <c r="T197" s="150"/>
      <c r="AT197" s="145" t="s">
        <v>167</v>
      </c>
      <c r="AU197" s="145" t="s">
        <v>90</v>
      </c>
      <c r="AV197" s="12" t="s">
        <v>90</v>
      </c>
      <c r="AW197" s="12" t="s">
        <v>34</v>
      </c>
      <c r="AX197" s="12" t="s">
        <v>88</v>
      </c>
      <c r="AY197" s="145" t="s">
        <v>158</v>
      </c>
    </row>
    <row r="198" spans="2:65" s="1" customFormat="1" ht="16.5" customHeight="1">
      <c r="B198" s="30"/>
      <c r="C198" s="158" t="s">
        <v>395</v>
      </c>
      <c r="D198" s="158" t="s">
        <v>328</v>
      </c>
      <c r="E198" s="159" t="s">
        <v>1931</v>
      </c>
      <c r="F198" s="160" t="s">
        <v>1932</v>
      </c>
      <c r="G198" s="161" t="s">
        <v>297</v>
      </c>
      <c r="H198" s="162">
        <v>54</v>
      </c>
      <c r="I198" s="163"/>
      <c r="J198" s="164">
        <f>ROUND(I198*H198,2)</f>
        <v>0</v>
      </c>
      <c r="K198" s="160" t="s">
        <v>164</v>
      </c>
      <c r="L198" s="165"/>
      <c r="M198" s="166" t="s">
        <v>1</v>
      </c>
      <c r="N198" s="167" t="s">
        <v>45</v>
      </c>
      <c r="P198" s="139">
        <f>O198*H198</f>
        <v>0</v>
      </c>
      <c r="Q198" s="139">
        <v>5.0000000000000002E-5</v>
      </c>
      <c r="R198" s="139">
        <f>Q198*H198</f>
        <v>2.7000000000000001E-3</v>
      </c>
      <c r="S198" s="139">
        <v>0</v>
      </c>
      <c r="T198" s="140">
        <f>S198*H198</f>
        <v>0</v>
      </c>
      <c r="AR198" s="141" t="s">
        <v>327</v>
      </c>
      <c r="AT198" s="141" t="s">
        <v>328</v>
      </c>
      <c r="AU198" s="141" t="s">
        <v>90</v>
      </c>
      <c r="AY198" s="15" t="s">
        <v>158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5" t="s">
        <v>88</v>
      </c>
      <c r="BK198" s="142">
        <f>ROUND(I198*H198,2)</f>
        <v>0</v>
      </c>
      <c r="BL198" s="15" t="s">
        <v>247</v>
      </c>
      <c r="BM198" s="141" t="s">
        <v>1933</v>
      </c>
    </row>
    <row r="199" spans="2:65" s="12" customFormat="1">
      <c r="B199" s="143"/>
      <c r="D199" s="144" t="s">
        <v>167</v>
      </c>
      <c r="E199" s="145" t="s">
        <v>1</v>
      </c>
      <c r="F199" s="146" t="s">
        <v>1934</v>
      </c>
      <c r="H199" s="147">
        <v>54</v>
      </c>
      <c r="I199" s="148"/>
      <c r="L199" s="143"/>
      <c r="M199" s="149"/>
      <c r="T199" s="150"/>
      <c r="AT199" s="145" t="s">
        <v>167</v>
      </c>
      <c r="AU199" s="145" t="s">
        <v>90</v>
      </c>
      <c r="AV199" s="12" t="s">
        <v>90</v>
      </c>
      <c r="AW199" s="12" t="s">
        <v>34</v>
      </c>
      <c r="AX199" s="12" t="s">
        <v>88</v>
      </c>
      <c r="AY199" s="145" t="s">
        <v>158</v>
      </c>
    </row>
    <row r="200" spans="2:65" s="1" customFormat="1" ht="16.5" customHeight="1">
      <c r="B200" s="30"/>
      <c r="C200" s="158" t="s">
        <v>401</v>
      </c>
      <c r="D200" s="158" t="s">
        <v>328</v>
      </c>
      <c r="E200" s="159" t="s">
        <v>1935</v>
      </c>
      <c r="F200" s="160" t="s">
        <v>1936</v>
      </c>
      <c r="G200" s="161" t="s">
        <v>297</v>
      </c>
      <c r="H200" s="162">
        <v>820</v>
      </c>
      <c r="I200" s="163"/>
      <c r="J200" s="164">
        <f>ROUND(I200*H200,2)</f>
        <v>0</v>
      </c>
      <c r="K200" s="160" t="s">
        <v>164</v>
      </c>
      <c r="L200" s="165"/>
      <c r="M200" s="166" t="s">
        <v>1</v>
      </c>
      <c r="N200" s="167" t="s">
        <v>45</v>
      </c>
      <c r="P200" s="139">
        <f>O200*H200</f>
        <v>0</v>
      </c>
      <c r="Q200" s="139">
        <v>1.1E-4</v>
      </c>
      <c r="R200" s="139">
        <f>Q200*H200</f>
        <v>9.0200000000000002E-2</v>
      </c>
      <c r="S200" s="139">
        <v>0</v>
      </c>
      <c r="T200" s="140">
        <f>S200*H200</f>
        <v>0</v>
      </c>
      <c r="AR200" s="141" t="s">
        <v>327</v>
      </c>
      <c r="AT200" s="141" t="s">
        <v>328</v>
      </c>
      <c r="AU200" s="141" t="s">
        <v>90</v>
      </c>
      <c r="AY200" s="15" t="s">
        <v>158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88</v>
      </c>
      <c r="BK200" s="142">
        <f>ROUND(I200*H200,2)</f>
        <v>0</v>
      </c>
      <c r="BL200" s="15" t="s">
        <v>247</v>
      </c>
      <c r="BM200" s="141" t="s">
        <v>1937</v>
      </c>
    </row>
    <row r="201" spans="2:65" s="1" customFormat="1" ht="24.2" customHeight="1">
      <c r="B201" s="30"/>
      <c r="C201" s="130" t="s">
        <v>405</v>
      </c>
      <c r="D201" s="130" t="s">
        <v>160</v>
      </c>
      <c r="E201" s="131" t="s">
        <v>1938</v>
      </c>
      <c r="F201" s="132" t="s">
        <v>1939</v>
      </c>
      <c r="G201" s="133" t="s">
        <v>239</v>
      </c>
      <c r="H201" s="134">
        <v>0.52200000000000002</v>
      </c>
      <c r="I201" s="135"/>
      <c r="J201" s="136">
        <f>ROUND(I201*H201,2)</f>
        <v>0</v>
      </c>
      <c r="K201" s="132" t="s">
        <v>164</v>
      </c>
      <c r="L201" s="30"/>
      <c r="M201" s="137" t="s">
        <v>1</v>
      </c>
      <c r="N201" s="138" t="s">
        <v>45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1770</v>
      </c>
      <c r="AT201" s="141" t="s">
        <v>160</v>
      </c>
      <c r="AU201" s="141" t="s">
        <v>90</v>
      </c>
      <c r="AY201" s="15" t="s">
        <v>158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5" t="s">
        <v>88</v>
      </c>
      <c r="BK201" s="142">
        <f>ROUND(I201*H201,2)</f>
        <v>0</v>
      </c>
      <c r="BL201" s="15" t="s">
        <v>1770</v>
      </c>
      <c r="BM201" s="141" t="s">
        <v>1940</v>
      </c>
    </row>
    <row r="202" spans="2:65" s="1" customFormat="1" ht="24.2" customHeight="1">
      <c r="B202" s="30"/>
      <c r="C202" s="130" t="s">
        <v>409</v>
      </c>
      <c r="D202" s="130" t="s">
        <v>160</v>
      </c>
      <c r="E202" s="131" t="s">
        <v>1941</v>
      </c>
      <c r="F202" s="132" t="s">
        <v>1942</v>
      </c>
      <c r="G202" s="133" t="s">
        <v>239</v>
      </c>
      <c r="H202" s="134">
        <v>0.52200000000000002</v>
      </c>
      <c r="I202" s="135"/>
      <c r="J202" s="136">
        <f>ROUND(I202*H202,2)</f>
        <v>0</v>
      </c>
      <c r="K202" s="132" t="s">
        <v>164</v>
      </c>
      <c r="L202" s="30"/>
      <c r="M202" s="137" t="s">
        <v>1</v>
      </c>
      <c r="N202" s="138" t="s">
        <v>45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247</v>
      </c>
      <c r="AT202" s="141" t="s">
        <v>160</v>
      </c>
      <c r="AU202" s="141" t="s">
        <v>90</v>
      </c>
      <c r="AY202" s="15" t="s">
        <v>158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88</v>
      </c>
      <c r="BK202" s="142">
        <f>ROUND(I202*H202,2)</f>
        <v>0</v>
      </c>
      <c r="BL202" s="15" t="s">
        <v>247</v>
      </c>
      <c r="BM202" s="141" t="s">
        <v>1943</v>
      </c>
    </row>
    <row r="203" spans="2:65" s="11" customFormat="1" ht="22.9" customHeight="1">
      <c r="B203" s="118"/>
      <c r="D203" s="119" t="s">
        <v>79</v>
      </c>
      <c r="E203" s="128" t="s">
        <v>1753</v>
      </c>
      <c r="F203" s="128" t="s">
        <v>98</v>
      </c>
      <c r="I203" s="121"/>
      <c r="J203" s="129">
        <f>BK203</f>
        <v>0</v>
      </c>
      <c r="L203" s="118"/>
      <c r="M203" s="123"/>
      <c r="P203" s="124">
        <f>SUM(P204:P211)</f>
        <v>0</v>
      </c>
      <c r="R203" s="124">
        <f>SUM(R204:R211)</f>
        <v>7.306E-2</v>
      </c>
      <c r="T203" s="125">
        <f>SUM(T204:T211)</f>
        <v>0</v>
      </c>
      <c r="AR203" s="119" t="s">
        <v>90</v>
      </c>
      <c r="AT203" s="126" t="s">
        <v>79</v>
      </c>
      <c r="AU203" s="126" t="s">
        <v>88</v>
      </c>
      <c r="AY203" s="119" t="s">
        <v>158</v>
      </c>
      <c r="BK203" s="127">
        <f>SUM(BK204:BK211)</f>
        <v>0</v>
      </c>
    </row>
    <row r="204" spans="2:65" s="1" customFormat="1" ht="24.2" customHeight="1">
      <c r="B204" s="30"/>
      <c r="C204" s="130" t="s">
        <v>413</v>
      </c>
      <c r="D204" s="130" t="s">
        <v>160</v>
      </c>
      <c r="E204" s="131" t="s">
        <v>1944</v>
      </c>
      <c r="F204" s="132" t="s">
        <v>1945</v>
      </c>
      <c r="G204" s="133" t="s">
        <v>307</v>
      </c>
      <c r="H204" s="134">
        <v>1</v>
      </c>
      <c r="I204" s="135"/>
      <c r="J204" s="136">
        <f>ROUND(I204*H204,2)</f>
        <v>0</v>
      </c>
      <c r="K204" s="132" t="s">
        <v>164</v>
      </c>
      <c r="L204" s="30"/>
      <c r="M204" s="137" t="s">
        <v>1</v>
      </c>
      <c r="N204" s="138" t="s">
        <v>45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247</v>
      </c>
      <c r="AT204" s="141" t="s">
        <v>160</v>
      </c>
      <c r="AU204" s="141" t="s">
        <v>90</v>
      </c>
      <c r="AY204" s="15" t="s">
        <v>158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5" t="s">
        <v>88</v>
      </c>
      <c r="BK204" s="142">
        <f>ROUND(I204*H204,2)</f>
        <v>0</v>
      </c>
      <c r="BL204" s="15" t="s">
        <v>247</v>
      </c>
      <c r="BM204" s="141" t="s">
        <v>1946</v>
      </c>
    </row>
    <row r="205" spans="2:65" s="1" customFormat="1" ht="37.9" customHeight="1">
      <c r="B205" s="30"/>
      <c r="C205" s="158" t="s">
        <v>419</v>
      </c>
      <c r="D205" s="158" t="s">
        <v>328</v>
      </c>
      <c r="E205" s="159" t="s">
        <v>1947</v>
      </c>
      <c r="F205" s="160" t="s">
        <v>1948</v>
      </c>
      <c r="G205" s="161" t="s">
        <v>297</v>
      </c>
      <c r="H205" s="162">
        <v>8</v>
      </c>
      <c r="I205" s="163"/>
      <c r="J205" s="164">
        <f>ROUND(I205*H205,2)</f>
        <v>0</v>
      </c>
      <c r="K205" s="160" t="s">
        <v>1</v>
      </c>
      <c r="L205" s="165"/>
      <c r="M205" s="166" t="s">
        <v>1</v>
      </c>
      <c r="N205" s="167" t="s">
        <v>45</v>
      </c>
      <c r="P205" s="139">
        <f>O205*H205</f>
        <v>0</v>
      </c>
      <c r="Q205" s="139">
        <v>2.5000000000000001E-4</v>
      </c>
      <c r="R205" s="139">
        <f>Q205*H205</f>
        <v>2E-3</v>
      </c>
      <c r="S205" s="139">
        <v>0</v>
      </c>
      <c r="T205" s="140">
        <f>S205*H205</f>
        <v>0</v>
      </c>
      <c r="AR205" s="141" t="s">
        <v>327</v>
      </c>
      <c r="AT205" s="141" t="s">
        <v>328</v>
      </c>
      <c r="AU205" s="141" t="s">
        <v>90</v>
      </c>
      <c r="AY205" s="15" t="s">
        <v>158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88</v>
      </c>
      <c r="BK205" s="142">
        <f>ROUND(I205*H205,2)</f>
        <v>0</v>
      </c>
      <c r="BL205" s="15" t="s">
        <v>247</v>
      </c>
      <c r="BM205" s="141" t="s">
        <v>1949</v>
      </c>
    </row>
    <row r="206" spans="2:65" s="1" customFormat="1" ht="24.2" customHeight="1">
      <c r="B206" s="30"/>
      <c r="C206" s="158" t="s">
        <v>424</v>
      </c>
      <c r="D206" s="158" t="s">
        <v>328</v>
      </c>
      <c r="E206" s="159" t="s">
        <v>1950</v>
      </c>
      <c r="F206" s="160" t="s">
        <v>1951</v>
      </c>
      <c r="G206" s="161" t="s">
        <v>307</v>
      </c>
      <c r="H206" s="162">
        <v>1</v>
      </c>
      <c r="I206" s="163"/>
      <c r="J206" s="164">
        <f>ROUND(I206*H206,2)</f>
        <v>0</v>
      </c>
      <c r="K206" s="160" t="s">
        <v>1</v>
      </c>
      <c r="L206" s="165"/>
      <c r="M206" s="166" t="s">
        <v>1</v>
      </c>
      <c r="N206" s="167" t="s">
        <v>45</v>
      </c>
      <c r="P206" s="139">
        <f>O206*H206</f>
        <v>0</v>
      </c>
      <c r="Q206" s="139">
        <v>3.0599999999999998E-3</v>
      </c>
      <c r="R206" s="139">
        <f>Q206*H206</f>
        <v>3.0599999999999998E-3</v>
      </c>
      <c r="S206" s="139">
        <v>0</v>
      </c>
      <c r="T206" s="140">
        <f>S206*H206</f>
        <v>0</v>
      </c>
      <c r="AR206" s="141" t="s">
        <v>327</v>
      </c>
      <c r="AT206" s="141" t="s">
        <v>328</v>
      </c>
      <c r="AU206" s="141" t="s">
        <v>90</v>
      </c>
      <c r="AY206" s="15" t="s">
        <v>158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88</v>
      </c>
      <c r="BK206" s="142">
        <f>ROUND(I206*H206,2)</f>
        <v>0</v>
      </c>
      <c r="BL206" s="15" t="s">
        <v>247</v>
      </c>
      <c r="BM206" s="141" t="s">
        <v>1952</v>
      </c>
    </row>
    <row r="207" spans="2:65" s="1" customFormat="1" ht="24.2" customHeight="1">
      <c r="B207" s="30"/>
      <c r="C207" s="158" t="s">
        <v>431</v>
      </c>
      <c r="D207" s="158" t="s">
        <v>328</v>
      </c>
      <c r="E207" s="159" t="s">
        <v>1953</v>
      </c>
      <c r="F207" s="160" t="s">
        <v>1954</v>
      </c>
      <c r="G207" s="161" t="s">
        <v>307</v>
      </c>
      <c r="H207" s="162">
        <v>1</v>
      </c>
      <c r="I207" s="163"/>
      <c r="J207" s="164">
        <f>ROUND(I207*H207,2)</f>
        <v>0</v>
      </c>
      <c r="K207" s="160" t="s">
        <v>164</v>
      </c>
      <c r="L207" s="165"/>
      <c r="M207" s="166" t="s">
        <v>1</v>
      </c>
      <c r="N207" s="167" t="s">
        <v>45</v>
      </c>
      <c r="P207" s="139">
        <f>O207*H207</f>
        <v>0</v>
      </c>
      <c r="Q207" s="139">
        <v>1.7999999999999999E-2</v>
      </c>
      <c r="R207" s="139">
        <f>Q207*H207</f>
        <v>1.7999999999999999E-2</v>
      </c>
      <c r="S207" s="139">
        <v>0</v>
      </c>
      <c r="T207" s="140">
        <f>S207*H207</f>
        <v>0</v>
      </c>
      <c r="AR207" s="141" t="s">
        <v>327</v>
      </c>
      <c r="AT207" s="141" t="s">
        <v>328</v>
      </c>
      <c r="AU207" s="141" t="s">
        <v>90</v>
      </c>
      <c r="AY207" s="15" t="s">
        <v>158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5" t="s">
        <v>88</v>
      </c>
      <c r="BK207" s="142">
        <f>ROUND(I207*H207,2)</f>
        <v>0</v>
      </c>
      <c r="BL207" s="15" t="s">
        <v>247</v>
      </c>
      <c r="BM207" s="141" t="s">
        <v>1955</v>
      </c>
    </row>
    <row r="208" spans="2:65" s="1" customFormat="1" ht="24.2" customHeight="1">
      <c r="B208" s="30"/>
      <c r="C208" s="130" t="s">
        <v>436</v>
      </c>
      <c r="D208" s="130" t="s">
        <v>160</v>
      </c>
      <c r="E208" s="131" t="s">
        <v>1956</v>
      </c>
      <c r="F208" s="132" t="s">
        <v>1957</v>
      </c>
      <c r="G208" s="133" t="s">
        <v>307</v>
      </c>
      <c r="H208" s="134">
        <v>1</v>
      </c>
      <c r="I208" s="135"/>
      <c r="J208" s="136">
        <f>ROUND(I208*H208,2)</f>
        <v>0</v>
      </c>
      <c r="K208" s="132" t="s">
        <v>164</v>
      </c>
      <c r="L208" s="30"/>
      <c r="M208" s="137" t="s">
        <v>1</v>
      </c>
      <c r="N208" s="138" t="s">
        <v>45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247</v>
      </c>
      <c r="AT208" s="141" t="s">
        <v>160</v>
      </c>
      <c r="AU208" s="141" t="s">
        <v>90</v>
      </c>
      <c r="AY208" s="15" t="s">
        <v>158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88</v>
      </c>
      <c r="BK208" s="142">
        <f>ROUND(I208*H208,2)</f>
        <v>0</v>
      </c>
      <c r="BL208" s="15" t="s">
        <v>247</v>
      </c>
      <c r="BM208" s="141" t="s">
        <v>1958</v>
      </c>
    </row>
    <row r="209" spans="2:65" s="1" customFormat="1" ht="33" customHeight="1">
      <c r="B209" s="30"/>
      <c r="C209" s="158" t="s">
        <v>442</v>
      </c>
      <c r="D209" s="158" t="s">
        <v>328</v>
      </c>
      <c r="E209" s="159" t="s">
        <v>1959</v>
      </c>
      <c r="F209" s="160" t="s">
        <v>1960</v>
      </c>
      <c r="G209" s="161" t="s">
        <v>307</v>
      </c>
      <c r="H209" s="162">
        <v>1</v>
      </c>
      <c r="I209" s="163"/>
      <c r="J209" s="164">
        <f>ROUND(I209*H209,2)</f>
        <v>0</v>
      </c>
      <c r="K209" s="160" t="s">
        <v>164</v>
      </c>
      <c r="L209" s="165"/>
      <c r="M209" s="166" t="s">
        <v>1</v>
      </c>
      <c r="N209" s="167" t="s">
        <v>45</v>
      </c>
      <c r="P209" s="139">
        <f>O209*H209</f>
        <v>0</v>
      </c>
      <c r="Q209" s="139">
        <v>0.05</v>
      </c>
      <c r="R209" s="139">
        <f>Q209*H209</f>
        <v>0.05</v>
      </c>
      <c r="S209" s="139">
        <v>0</v>
      </c>
      <c r="T209" s="140">
        <f>S209*H209</f>
        <v>0</v>
      </c>
      <c r="AR209" s="141" t="s">
        <v>327</v>
      </c>
      <c r="AT209" s="141" t="s">
        <v>328</v>
      </c>
      <c r="AU209" s="141" t="s">
        <v>90</v>
      </c>
      <c r="AY209" s="15" t="s">
        <v>158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5" t="s">
        <v>88</v>
      </c>
      <c r="BK209" s="142">
        <f>ROUND(I209*H209,2)</f>
        <v>0</v>
      </c>
      <c r="BL209" s="15" t="s">
        <v>247</v>
      </c>
      <c r="BM209" s="141" t="s">
        <v>1961</v>
      </c>
    </row>
    <row r="210" spans="2:65" s="1" customFormat="1" ht="24.2" customHeight="1">
      <c r="B210" s="30"/>
      <c r="C210" s="130" t="s">
        <v>448</v>
      </c>
      <c r="D210" s="130" t="s">
        <v>160</v>
      </c>
      <c r="E210" s="131" t="s">
        <v>1962</v>
      </c>
      <c r="F210" s="132" t="s">
        <v>1963</v>
      </c>
      <c r="G210" s="133" t="s">
        <v>239</v>
      </c>
      <c r="H210" s="134">
        <v>7.2999999999999995E-2</v>
      </c>
      <c r="I210" s="135"/>
      <c r="J210" s="136">
        <f>ROUND(I210*H210,2)</f>
        <v>0</v>
      </c>
      <c r="K210" s="132" t="s">
        <v>164</v>
      </c>
      <c r="L210" s="30"/>
      <c r="M210" s="137" t="s">
        <v>1</v>
      </c>
      <c r="N210" s="138" t="s">
        <v>45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247</v>
      </c>
      <c r="AT210" s="141" t="s">
        <v>160</v>
      </c>
      <c r="AU210" s="141" t="s">
        <v>90</v>
      </c>
      <c r="AY210" s="15" t="s">
        <v>158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88</v>
      </c>
      <c r="BK210" s="142">
        <f>ROUND(I210*H210,2)</f>
        <v>0</v>
      </c>
      <c r="BL210" s="15" t="s">
        <v>247</v>
      </c>
      <c r="BM210" s="141" t="s">
        <v>1964</v>
      </c>
    </row>
    <row r="211" spans="2:65" s="1" customFormat="1" ht="24.2" customHeight="1">
      <c r="B211" s="30"/>
      <c r="C211" s="130" t="s">
        <v>452</v>
      </c>
      <c r="D211" s="130" t="s">
        <v>160</v>
      </c>
      <c r="E211" s="131" t="s">
        <v>1965</v>
      </c>
      <c r="F211" s="132" t="s">
        <v>1966</v>
      </c>
      <c r="G211" s="133" t="s">
        <v>239</v>
      </c>
      <c r="H211" s="134">
        <v>7.2999999999999995E-2</v>
      </c>
      <c r="I211" s="135"/>
      <c r="J211" s="136">
        <f>ROUND(I211*H211,2)</f>
        <v>0</v>
      </c>
      <c r="K211" s="132" t="s">
        <v>164</v>
      </c>
      <c r="L211" s="30"/>
      <c r="M211" s="137" t="s">
        <v>1</v>
      </c>
      <c r="N211" s="138" t="s">
        <v>45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247</v>
      </c>
      <c r="AT211" s="141" t="s">
        <v>160</v>
      </c>
      <c r="AU211" s="141" t="s">
        <v>90</v>
      </c>
      <c r="AY211" s="15" t="s">
        <v>158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88</v>
      </c>
      <c r="BK211" s="142">
        <f>ROUND(I211*H211,2)</f>
        <v>0</v>
      </c>
      <c r="BL211" s="15" t="s">
        <v>247</v>
      </c>
      <c r="BM211" s="141" t="s">
        <v>1967</v>
      </c>
    </row>
    <row r="212" spans="2:65" s="11" customFormat="1" ht="25.9" customHeight="1">
      <c r="B212" s="118"/>
      <c r="D212" s="119" t="s">
        <v>79</v>
      </c>
      <c r="E212" s="120" t="s">
        <v>1968</v>
      </c>
      <c r="F212" s="120" t="s">
        <v>1969</v>
      </c>
      <c r="I212" s="121"/>
      <c r="J212" s="122">
        <f>BK212</f>
        <v>0</v>
      </c>
      <c r="L212" s="118"/>
      <c r="M212" s="123"/>
      <c r="P212" s="124">
        <f>SUM(P213:P214)</f>
        <v>0</v>
      </c>
      <c r="R212" s="124">
        <f>SUM(R213:R214)</f>
        <v>0</v>
      </c>
      <c r="T212" s="125">
        <f>SUM(T213:T214)</f>
        <v>0</v>
      </c>
      <c r="AR212" s="119" t="s">
        <v>165</v>
      </c>
      <c r="AT212" s="126" t="s">
        <v>79</v>
      </c>
      <c r="AU212" s="126" t="s">
        <v>80</v>
      </c>
      <c r="AY212" s="119" t="s">
        <v>158</v>
      </c>
      <c r="BK212" s="127">
        <f>SUM(BK213:BK214)</f>
        <v>0</v>
      </c>
    </row>
    <row r="213" spans="2:65" s="1" customFormat="1" ht="16.5" customHeight="1">
      <c r="B213" s="30"/>
      <c r="C213" s="130" t="s">
        <v>456</v>
      </c>
      <c r="D213" s="130" t="s">
        <v>160</v>
      </c>
      <c r="E213" s="131" t="s">
        <v>1970</v>
      </c>
      <c r="F213" s="132" t="s">
        <v>1971</v>
      </c>
      <c r="G213" s="133" t="s">
        <v>1333</v>
      </c>
      <c r="H213" s="134">
        <v>1</v>
      </c>
      <c r="I213" s="135"/>
      <c r="J213" s="136">
        <f>ROUND(I213*H213,2)</f>
        <v>0</v>
      </c>
      <c r="K213" s="132" t="s">
        <v>1</v>
      </c>
      <c r="L213" s="30"/>
      <c r="M213" s="137" t="s">
        <v>1</v>
      </c>
      <c r="N213" s="138" t="s">
        <v>45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1770</v>
      </c>
      <c r="AT213" s="141" t="s">
        <v>160</v>
      </c>
      <c r="AU213" s="141" t="s">
        <v>88</v>
      </c>
      <c r="AY213" s="15" t="s">
        <v>158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88</v>
      </c>
      <c r="BK213" s="142">
        <f>ROUND(I213*H213,2)</f>
        <v>0</v>
      </c>
      <c r="BL213" s="15" t="s">
        <v>1770</v>
      </c>
      <c r="BM213" s="141" t="s">
        <v>1972</v>
      </c>
    </row>
    <row r="214" spans="2:65" s="1" customFormat="1" ht="16.5" customHeight="1">
      <c r="B214" s="30"/>
      <c r="C214" s="130" t="s">
        <v>460</v>
      </c>
      <c r="D214" s="130" t="s">
        <v>160</v>
      </c>
      <c r="E214" s="131" t="s">
        <v>1973</v>
      </c>
      <c r="F214" s="132" t="s">
        <v>1974</v>
      </c>
      <c r="G214" s="133" t="s">
        <v>1333</v>
      </c>
      <c r="H214" s="134">
        <v>1</v>
      </c>
      <c r="I214" s="135"/>
      <c r="J214" s="136">
        <f>ROUND(I214*H214,2)</f>
        <v>0</v>
      </c>
      <c r="K214" s="132" t="s">
        <v>1</v>
      </c>
      <c r="L214" s="30"/>
      <c r="M214" s="137" t="s">
        <v>1</v>
      </c>
      <c r="N214" s="138" t="s">
        <v>45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1770</v>
      </c>
      <c r="AT214" s="141" t="s">
        <v>160</v>
      </c>
      <c r="AU214" s="141" t="s">
        <v>88</v>
      </c>
      <c r="AY214" s="15" t="s">
        <v>158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88</v>
      </c>
      <c r="BK214" s="142">
        <f>ROUND(I214*H214,2)</f>
        <v>0</v>
      </c>
      <c r="BL214" s="15" t="s">
        <v>1770</v>
      </c>
      <c r="BM214" s="141" t="s">
        <v>1975</v>
      </c>
    </row>
    <row r="215" spans="2:65" s="11" customFormat="1" ht="25.9" customHeight="1">
      <c r="B215" s="118"/>
      <c r="D215" s="119" t="s">
        <v>79</v>
      </c>
      <c r="E215" s="120" t="s">
        <v>1763</v>
      </c>
      <c r="F215" s="120" t="s">
        <v>1764</v>
      </c>
      <c r="I215" s="121"/>
      <c r="J215" s="122">
        <f>BK215</f>
        <v>0</v>
      </c>
      <c r="L215" s="118"/>
      <c r="M215" s="123"/>
      <c r="P215" s="124">
        <f>P216+P218</f>
        <v>0</v>
      </c>
      <c r="R215" s="124">
        <f>R216+R218</f>
        <v>0</v>
      </c>
      <c r="T215" s="125">
        <f>T216+T218</f>
        <v>0</v>
      </c>
      <c r="AR215" s="119" t="s">
        <v>190</v>
      </c>
      <c r="AT215" s="126" t="s">
        <v>79</v>
      </c>
      <c r="AU215" s="126" t="s">
        <v>80</v>
      </c>
      <c r="AY215" s="119" t="s">
        <v>158</v>
      </c>
      <c r="BK215" s="127">
        <f>BK216+BK218</f>
        <v>0</v>
      </c>
    </row>
    <row r="216" spans="2:65" s="11" customFormat="1" ht="22.9" customHeight="1">
      <c r="B216" s="118"/>
      <c r="D216" s="119" t="s">
        <v>79</v>
      </c>
      <c r="E216" s="128" t="s">
        <v>1765</v>
      </c>
      <c r="F216" s="128" t="s">
        <v>1766</v>
      </c>
      <c r="I216" s="121"/>
      <c r="J216" s="129">
        <f>BK216</f>
        <v>0</v>
      </c>
      <c r="L216" s="118"/>
      <c r="M216" s="123"/>
      <c r="P216" s="124">
        <f>P217</f>
        <v>0</v>
      </c>
      <c r="R216" s="124">
        <f>R217</f>
        <v>0</v>
      </c>
      <c r="T216" s="125">
        <f>T217</f>
        <v>0</v>
      </c>
      <c r="AR216" s="119" t="s">
        <v>190</v>
      </c>
      <c r="AT216" s="126" t="s">
        <v>79</v>
      </c>
      <c r="AU216" s="126" t="s">
        <v>88</v>
      </c>
      <c r="AY216" s="119" t="s">
        <v>158</v>
      </c>
      <c r="BK216" s="127">
        <f>BK217</f>
        <v>0</v>
      </c>
    </row>
    <row r="217" spans="2:65" s="1" customFormat="1" ht="16.5" customHeight="1">
      <c r="B217" s="30"/>
      <c r="C217" s="130" t="s">
        <v>468</v>
      </c>
      <c r="D217" s="130" t="s">
        <v>160</v>
      </c>
      <c r="E217" s="131" t="s">
        <v>1976</v>
      </c>
      <c r="F217" s="132" t="s">
        <v>1977</v>
      </c>
      <c r="G217" s="133" t="s">
        <v>1652</v>
      </c>
      <c r="H217" s="134">
        <v>1</v>
      </c>
      <c r="I217" s="135"/>
      <c r="J217" s="136">
        <f>ROUND(I217*H217,2)</f>
        <v>0</v>
      </c>
      <c r="K217" s="132" t="s">
        <v>1</v>
      </c>
      <c r="L217" s="30"/>
      <c r="M217" s="137" t="s">
        <v>1</v>
      </c>
      <c r="N217" s="138" t="s">
        <v>45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1770</v>
      </c>
      <c r="AT217" s="141" t="s">
        <v>160</v>
      </c>
      <c r="AU217" s="141" t="s">
        <v>90</v>
      </c>
      <c r="AY217" s="15" t="s">
        <v>158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5" t="s">
        <v>88</v>
      </c>
      <c r="BK217" s="142">
        <f>ROUND(I217*H217,2)</f>
        <v>0</v>
      </c>
      <c r="BL217" s="15" t="s">
        <v>1770</v>
      </c>
      <c r="BM217" s="141" t="s">
        <v>1978</v>
      </c>
    </row>
    <row r="218" spans="2:65" s="11" customFormat="1" ht="22.9" customHeight="1">
      <c r="B218" s="118"/>
      <c r="D218" s="119" t="s">
        <v>79</v>
      </c>
      <c r="E218" s="128" t="s">
        <v>1772</v>
      </c>
      <c r="F218" s="128" t="s">
        <v>1773</v>
      </c>
      <c r="I218" s="121"/>
      <c r="J218" s="129">
        <f>BK218</f>
        <v>0</v>
      </c>
      <c r="L218" s="118"/>
      <c r="M218" s="123"/>
      <c r="P218" s="124">
        <f>SUM(P219:P222)</f>
        <v>0</v>
      </c>
      <c r="R218" s="124">
        <f>SUM(R219:R222)</f>
        <v>0</v>
      </c>
      <c r="T218" s="125">
        <f>SUM(T219:T222)</f>
        <v>0</v>
      </c>
      <c r="AR218" s="119" t="s">
        <v>190</v>
      </c>
      <c r="AT218" s="126" t="s">
        <v>79</v>
      </c>
      <c r="AU218" s="126" t="s">
        <v>88</v>
      </c>
      <c r="AY218" s="119" t="s">
        <v>158</v>
      </c>
      <c r="BK218" s="127">
        <f>SUM(BK219:BK222)</f>
        <v>0</v>
      </c>
    </row>
    <row r="219" spans="2:65" s="1" customFormat="1" ht="16.5" customHeight="1">
      <c r="B219" s="30"/>
      <c r="C219" s="130" t="s">
        <v>472</v>
      </c>
      <c r="D219" s="130" t="s">
        <v>160</v>
      </c>
      <c r="E219" s="131" t="s">
        <v>1979</v>
      </c>
      <c r="F219" s="132" t="s">
        <v>1980</v>
      </c>
      <c r="G219" s="133" t="s">
        <v>1652</v>
      </c>
      <c r="H219" s="134">
        <v>1</v>
      </c>
      <c r="I219" s="135"/>
      <c r="J219" s="136">
        <f>ROUND(I219*H219,2)</f>
        <v>0</v>
      </c>
      <c r="K219" s="132" t="s">
        <v>1</v>
      </c>
      <c r="L219" s="30"/>
      <c r="M219" s="137" t="s">
        <v>1</v>
      </c>
      <c r="N219" s="138" t="s">
        <v>45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247</v>
      </c>
      <c r="AT219" s="141" t="s">
        <v>160</v>
      </c>
      <c r="AU219" s="141" t="s">
        <v>90</v>
      </c>
      <c r="AY219" s="15" t="s">
        <v>158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5" t="s">
        <v>88</v>
      </c>
      <c r="BK219" s="142">
        <f>ROUND(I219*H219,2)</f>
        <v>0</v>
      </c>
      <c r="BL219" s="15" t="s">
        <v>247</v>
      </c>
      <c r="BM219" s="141" t="s">
        <v>1981</v>
      </c>
    </row>
    <row r="220" spans="2:65" s="1" customFormat="1">
      <c r="B220" s="30"/>
      <c r="D220" s="144" t="s">
        <v>417</v>
      </c>
      <c r="F220" s="168" t="s">
        <v>1982</v>
      </c>
      <c r="I220" s="169"/>
      <c r="L220" s="30"/>
      <c r="M220" s="170"/>
      <c r="T220" s="54"/>
      <c r="AT220" s="15" t="s">
        <v>417</v>
      </c>
      <c r="AU220" s="15" t="s">
        <v>90</v>
      </c>
    </row>
    <row r="221" spans="2:65" s="1" customFormat="1" ht="16.5" customHeight="1">
      <c r="B221" s="30"/>
      <c r="C221" s="130" t="s">
        <v>477</v>
      </c>
      <c r="D221" s="130" t="s">
        <v>160</v>
      </c>
      <c r="E221" s="131" t="s">
        <v>1774</v>
      </c>
      <c r="F221" s="132" t="s">
        <v>1775</v>
      </c>
      <c r="G221" s="133" t="s">
        <v>1652</v>
      </c>
      <c r="H221" s="134">
        <v>1</v>
      </c>
      <c r="I221" s="135"/>
      <c r="J221" s="136">
        <f>ROUND(I221*H221,2)</f>
        <v>0</v>
      </c>
      <c r="K221" s="132" t="s">
        <v>164</v>
      </c>
      <c r="L221" s="30"/>
      <c r="M221" s="137" t="s">
        <v>1</v>
      </c>
      <c r="N221" s="138" t="s">
        <v>45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1770</v>
      </c>
      <c r="AT221" s="141" t="s">
        <v>160</v>
      </c>
      <c r="AU221" s="141" t="s">
        <v>90</v>
      </c>
      <c r="AY221" s="15" t="s">
        <v>158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88</v>
      </c>
      <c r="BK221" s="142">
        <f>ROUND(I221*H221,2)</f>
        <v>0</v>
      </c>
      <c r="BL221" s="15" t="s">
        <v>1770</v>
      </c>
      <c r="BM221" s="141" t="s">
        <v>1983</v>
      </c>
    </row>
    <row r="222" spans="2:65" s="1" customFormat="1" ht="37.9" customHeight="1">
      <c r="B222" s="30"/>
      <c r="C222" s="130" t="s">
        <v>482</v>
      </c>
      <c r="D222" s="130" t="s">
        <v>160</v>
      </c>
      <c r="E222" s="131" t="s">
        <v>1984</v>
      </c>
      <c r="F222" s="132" t="s">
        <v>1985</v>
      </c>
      <c r="G222" s="133" t="s">
        <v>1652</v>
      </c>
      <c r="H222" s="134">
        <v>1</v>
      </c>
      <c r="I222" s="135"/>
      <c r="J222" s="136">
        <f>ROUND(I222*H222,2)</f>
        <v>0</v>
      </c>
      <c r="K222" s="132" t="s">
        <v>1</v>
      </c>
      <c r="L222" s="30"/>
      <c r="M222" s="171" t="s">
        <v>1</v>
      </c>
      <c r="N222" s="172" t="s">
        <v>45</v>
      </c>
      <c r="O222" s="173"/>
      <c r="P222" s="174">
        <f>O222*H222</f>
        <v>0</v>
      </c>
      <c r="Q222" s="174">
        <v>0</v>
      </c>
      <c r="R222" s="174">
        <f>Q222*H222</f>
        <v>0</v>
      </c>
      <c r="S222" s="174">
        <v>0</v>
      </c>
      <c r="T222" s="175">
        <f>S222*H222</f>
        <v>0</v>
      </c>
      <c r="AR222" s="141" t="s">
        <v>1770</v>
      </c>
      <c r="AT222" s="141" t="s">
        <v>160</v>
      </c>
      <c r="AU222" s="141" t="s">
        <v>90</v>
      </c>
      <c r="AY222" s="15" t="s">
        <v>158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5" t="s">
        <v>88</v>
      </c>
      <c r="BK222" s="142">
        <f>ROUND(I222*H222,2)</f>
        <v>0</v>
      </c>
      <c r="BL222" s="15" t="s">
        <v>1770</v>
      </c>
      <c r="BM222" s="141" t="s">
        <v>1986</v>
      </c>
    </row>
    <row r="223" spans="2:65" s="1" customFormat="1" ht="6.95" customHeight="1">
      <c r="B223" s="42"/>
      <c r="C223" s="43"/>
      <c r="D223" s="43"/>
      <c r="E223" s="43"/>
      <c r="F223" s="43"/>
      <c r="G223" s="43"/>
      <c r="H223" s="43"/>
      <c r="I223" s="43"/>
      <c r="J223" s="43"/>
      <c r="K223" s="43"/>
      <c r="L223" s="30"/>
    </row>
  </sheetData>
  <sheetProtection algorithmName="SHA-512" hashValue="AT2s19kal6KIf2E0IJVO/iN6AffufX85Qk1GNtHe6hFG8zsEX2otPUi5XEWHT1+cUrowlSNcuHj4xFYdYY5o9Q==" saltValue="/KKrorBlrAuT88EKOFrey2QIP4v0NDdMs9+ZCWhHuHl40zZF07dsGhLmlMW6WGHWOM2pouKzsyAWrZHZXCEVCw==" spinCount="100000" sheet="1" objects="1" scenarios="1" formatColumns="0" formatRows="0" autoFilter="0"/>
  <autoFilter ref="C127:K222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4" t="str">
        <f>'Rekapitulace stavby'!K6</f>
        <v>Enviromentální učebna Ekocentrum SO-01</v>
      </c>
      <c r="F7" s="215"/>
      <c r="G7" s="215"/>
      <c r="H7" s="215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204" t="s">
        <v>1987</v>
      </c>
      <c r="F9" s="213"/>
      <c r="G9" s="213"/>
      <c r="H9" s="21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86"/>
      <c r="G18" s="186"/>
      <c r="H18" s="18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ROUND((SUM(BE123:BE183)),  2)</f>
        <v>0</v>
      </c>
      <c r="I33" s="90">
        <v>0.21</v>
      </c>
      <c r="J33" s="89">
        <f>ROUND(((SUM(BE123:BE183))*I33),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ROUND((SUM(BF123:BF183)),  2)</f>
        <v>0</v>
      </c>
      <c r="I34" s="90">
        <v>0.12</v>
      </c>
      <c r="J34" s="89">
        <f>ROUND(((SUM(BF123:BF183))*I34),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ROUND((SUM(BG123:BG183)),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ROUND((SUM(BH123:BH183)),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ROUND((SUM(BI123:BI183)),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4" t="str">
        <f>E7</f>
        <v>Enviromentální učebna Ekocentrum SO-01</v>
      </c>
      <c r="F85" s="215"/>
      <c r="G85" s="215"/>
      <c r="H85" s="215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204" t="str">
        <f>E9</f>
        <v>D.1.4.3. - Vzduchotechnika</v>
      </c>
      <c r="F87" s="213"/>
      <c r="G87" s="213"/>
      <c r="H87" s="21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FJ atelier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J123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125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128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1634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8" customFormat="1" ht="24.95" customHeight="1">
      <c r="B100" s="102"/>
      <c r="D100" s="103" t="s">
        <v>1635</v>
      </c>
      <c r="E100" s="104"/>
      <c r="F100" s="104"/>
      <c r="G100" s="104"/>
      <c r="H100" s="104"/>
      <c r="I100" s="104"/>
      <c r="J100" s="105">
        <f>J177</f>
        <v>0</v>
      </c>
      <c r="L100" s="102"/>
    </row>
    <row r="101" spans="2:12" s="9" customFormat="1" ht="19.899999999999999" customHeight="1">
      <c r="B101" s="106"/>
      <c r="D101" s="107" t="s">
        <v>1636</v>
      </c>
      <c r="E101" s="108"/>
      <c r="F101" s="108"/>
      <c r="G101" s="108"/>
      <c r="H101" s="108"/>
      <c r="I101" s="108"/>
      <c r="J101" s="109">
        <f>J178</f>
        <v>0</v>
      </c>
      <c r="L101" s="106"/>
    </row>
    <row r="102" spans="2:12" s="9" customFormat="1" ht="19.899999999999999" customHeight="1">
      <c r="B102" s="106"/>
      <c r="D102" s="107" t="s">
        <v>1637</v>
      </c>
      <c r="E102" s="108"/>
      <c r="F102" s="108"/>
      <c r="G102" s="108"/>
      <c r="H102" s="108"/>
      <c r="I102" s="108"/>
      <c r="J102" s="109">
        <f>J180</f>
        <v>0</v>
      </c>
      <c r="L102" s="106"/>
    </row>
    <row r="103" spans="2:12" s="9" customFormat="1" ht="19.899999999999999" customHeight="1">
      <c r="B103" s="106"/>
      <c r="D103" s="107" t="s">
        <v>1988</v>
      </c>
      <c r="E103" s="108"/>
      <c r="F103" s="108"/>
      <c r="G103" s="108"/>
      <c r="H103" s="108"/>
      <c r="I103" s="108"/>
      <c r="J103" s="109">
        <f>J182</f>
        <v>0</v>
      </c>
      <c r="L103" s="106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143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14" t="str">
        <f>E7</f>
        <v>Enviromentální učebna Ekocentrum SO-01</v>
      </c>
      <c r="F113" s="215"/>
      <c r="G113" s="215"/>
      <c r="H113" s="215"/>
      <c r="L113" s="30"/>
    </row>
    <row r="114" spans="2:65" s="1" customFormat="1" ht="12" customHeight="1">
      <c r="B114" s="30"/>
      <c r="C114" s="25" t="s">
        <v>107</v>
      </c>
      <c r="L114" s="30"/>
    </row>
    <row r="115" spans="2:65" s="1" customFormat="1" ht="16.5" customHeight="1">
      <c r="B115" s="30"/>
      <c r="E115" s="204" t="str">
        <f>E9</f>
        <v>D.1.4.3. - Vzduchotechnika</v>
      </c>
      <c r="F115" s="213"/>
      <c r="G115" s="213"/>
      <c r="H115" s="213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>Klášterní 1418, 363 01 Ostrov</v>
      </c>
      <c r="I117" s="25" t="s">
        <v>22</v>
      </c>
      <c r="J117" s="50" t="str">
        <f>IF(J12="","",J12)</f>
        <v>19. 4. 2024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E15</f>
        <v>Město Ostrov</v>
      </c>
      <c r="I119" s="25" t="s">
        <v>32</v>
      </c>
      <c r="J119" s="28" t="str">
        <f>E21</f>
        <v>FJ atelier</v>
      </c>
      <c r="L119" s="30"/>
    </row>
    <row r="120" spans="2:65" s="1" customFormat="1" ht="15.2" customHeight="1">
      <c r="B120" s="30"/>
      <c r="C120" s="25" t="s">
        <v>30</v>
      </c>
      <c r="F120" s="23" t="str">
        <f>IF(E18="","",E18)</f>
        <v>Vyplň údaj</v>
      </c>
      <c r="I120" s="25" t="s">
        <v>35</v>
      </c>
      <c r="J120" s="28" t="str">
        <f>E24</f>
        <v>Michal Jung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144</v>
      </c>
      <c r="D122" s="112" t="s">
        <v>65</v>
      </c>
      <c r="E122" s="112" t="s">
        <v>61</v>
      </c>
      <c r="F122" s="112" t="s">
        <v>62</v>
      </c>
      <c r="G122" s="112" t="s">
        <v>145</v>
      </c>
      <c r="H122" s="112" t="s">
        <v>146</v>
      </c>
      <c r="I122" s="112" t="s">
        <v>147</v>
      </c>
      <c r="J122" s="112" t="s">
        <v>111</v>
      </c>
      <c r="K122" s="113" t="s">
        <v>148</v>
      </c>
      <c r="L122" s="110"/>
      <c r="M122" s="57" t="s">
        <v>1</v>
      </c>
      <c r="N122" s="58" t="s">
        <v>44</v>
      </c>
      <c r="O122" s="58" t="s">
        <v>149</v>
      </c>
      <c r="P122" s="58" t="s">
        <v>150</v>
      </c>
      <c r="Q122" s="58" t="s">
        <v>151</v>
      </c>
      <c r="R122" s="58" t="s">
        <v>152</v>
      </c>
      <c r="S122" s="58" t="s">
        <v>153</v>
      </c>
      <c r="T122" s="59" t="s">
        <v>154</v>
      </c>
    </row>
    <row r="123" spans="2:65" s="1" customFormat="1" ht="22.9" customHeight="1">
      <c r="B123" s="30"/>
      <c r="C123" s="62" t="s">
        <v>155</v>
      </c>
      <c r="J123" s="114">
        <f>BK123</f>
        <v>0</v>
      </c>
      <c r="L123" s="30"/>
      <c r="M123" s="60"/>
      <c r="N123" s="51"/>
      <c r="O123" s="51"/>
      <c r="P123" s="115">
        <f>P124+P177</f>
        <v>0</v>
      </c>
      <c r="Q123" s="51"/>
      <c r="R123" s="115">
        <f>R124+R177</f>
        <v>0.29781000000000002</v>
      </c>
      <c r="S123" s="51"/>
      <c r="T123" s="116">
        <f>T124+T177</f>
        <v>2E-3</v>
      </c>
      <c r="AT123" s="15" t="s">
        <v>79</v>
      </c>
      <c r="AU123" s="15" t="s">
        <v>113</v>
      </c>
      <c r="BK123" s="117">
        <f>BK124+BK177</f>
        <v>0</v>
      </c>
    </row>
    <row r="124" spans="2:65" s="11" customFormat="1" ht="25.9" customHeight="1">
      <c r="B124" s="118"/>
      <c r="D124" s="119" t="s">
        <v>79</v>
      </c>
      <c r="E124" s="120" t="s">
        <v>764</v>
      </c>
      <c r="F124" s="120" t="s">
        <v>765</v>
      </c>
      <c r="I124" s="121"/>
      <c r="J124" s="122">
        <f>BK124</f>
        <v>0</v>
      </c>
      <c r="L124" s="118"/>
      <c r="M124" s="123"/>
      <c r="P124" s="124">
        <f>P125+P129</f>
        <v>0</v>
      </c>
      <c r="R124" s="124">
        <f>R125+R129</f>
        <v>0.29781000000000002</v>
      </c>
      <c r="T124" s="125">
        <f>T125+T129</f>
        <v>2E-3</v>
      </c>
      <c r="AR124" s="119" t="s">
        <v>90</v>
      </c>
      <c r="AT124" s="126" t="s">
        <v>79</v>
      </c>
      <c r="AU124" s="126" t="s">
        <v>80</v>
      </c>
      <c r="AY124" s="119" t="s">
        <v>158</v>
      </c>
      <c r="BK124" s="127">
        <f>BK125+BK129</f>
        <v>0</v>
      </c>
    </row>
    <row r="125" spans="2:65" s="11" customFormat="1" ht="22.9" customHeight="1">
      <c r="B125" s="118"/>
      <c r="D125" s="119" t="s">
        <v>79</v>
      </c>
      <c r="E125" s="128" t="s">
        <v>834</v>
      </c>
      <c r="F125" s="128" t="s">
        <v>835</v>
      </c>
      <c r="I125" s="121"/>
      <c r="J125" s="129">
        <f>BK125</f>
        <v>0</v>
      </c>
      <c r="L125" s="118"/>
      <c r="M125" s="123"/>
      <c r="P125" s="124">
        <f>SUM(P126:P128)</f>
        <v>0</v>
      </c>
      <c r="R125" s="124">
        <f>SUM(R126:R128)</f>
        <v>1.5090000000000001E-2</v>
      </c>
      <c r="T125" s="125">
        <f>SUM(T126:T128)</f>
        <v>0</v>
      </c>
      <c r="AR125" s="119" t="s">
        <v>90</v>
      </c>
      <c r="AT125" s="126" t="s">
        <v>79</v>
      </c>
      <c r="AU125" s="126" t="s">
        <v>88</v>
      </c>
      <c r="AY125" s="119" t="s">
        <v>158</v>
      </c>
      <c r="BK125" s="127">
        <f>SUM(BK126:BK128)</f>
        <v>0</v>
      </c>
    </row>
    <row r="126" spans="2:65" s="1" customFormat="1" ht="24.2" customHeight="1">
      <c r="B126" s="30"/>
      <c r="C126" s="130" t="s">
        <v>88</v>
      </c>
      <c r="D126" s="130" t="s">
        <v>160</v>
      </c>
      <c r="E126" s="131" t="s">
        <v>1989</v>
      </c>
      <c r="F126" s="132" t="s">
        <v>1990</v>
      </c>
      <c r="G126" s="133" t="s">
        <v>207</v>
      </c>
      <c r="H126" s="134">
        <v>4</v>
      </c>
      <c r="I126" s="135"/>
      <c r="J126" s="136">
        <f>ROUND(I126*H126,2)</f>
        <v>0</v>
      </c>
      <c r="K126" s="132" t="s">
        <v>164</v>
      </c>
      <c r="L126" s="30"/>
      <c r="M126" s="137" t="s">
        <v>1</v>
      </c>
      <c r="N126" s="138" t="s">
        <v>45</v>
      </c>
      <c r="P126" s="139">
        <f>O126*H126</f>
        <v>0</v>
      </c>
      <c r="Q126" s="139">
        <v>3.6000000000000002E-4</v>
      </c>
      <c r="R126" s="139">
        <f>Q126*H126</f>
        <v>1.4400000000000001E-3</v>
      </c>
      <c r="S126" s="139">
        <v>0</v>
      </c>
      <c r="T126" s="140">
        <f>S126*H126</f>
        <v>0</v>
      </c>
      <c r="AR126" s="141" t="s">
        <v>247</v>
      </c>
      <c r="AT126" s="141" t="s">
        <v>160</v>
      </c>
      <c r="AU126" s="141" t="s">
        <v>90</v>
      </c>
      <c r="AY126" s="15" t="s">
        <v>158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5" t="s">
        <v>88</v>
      </c>
      <c r="BK126" s="142">
        <f>ROUND(I126*H126,2)</f>
        <v>0</v>
      </c>
      <c r="BL126" s="15" t="s">
        <v>247</v>
      </c>
      <c r="BM126" s="141" t="s">
        <v>1991</v>
      </c>
    </row>
    <row r="127" spans="2:65" s="1" customFormat="1" ht="24.2" customHeight="1">
      <c r="B127" s="30"/>
      <c r="C127" s="158" t="s">
        <v>90</v>
      </c>
      <c r="D127" s="158" t="s">
        <v>328</v>
      </c>
      <c r="E127" s="159" t="s">
        <v>1992</v>
      </c>
      <c r="F127" s="160" t="s">
        <v>1993</v>
      </c>
      <c r="G127" s="161" t="s">
        <v>207</v>
      </c>
      <c r="H127" s="162">
        <v>4.2</v>
      </c>
      <c r="I127" s="163"/>
      <c r="J127" s="164">
        <f>ROUND(I127*H127,2)</f>
        <v>0</v>
      </c>
      <c r="K127" s="160" t="s">
        <v>164</v>
      </c>
      <c r="L127" s="165"/>
      <c r="M127" s="166" t="s">
        <v>1</v>
      </c>
      <c r="N127" s="167" t="s">
        <v>45</v>
      </c>
      <c r="P127" s="139">
        <f>O127*H127</f>
        <v>0</v>
      </c>
      <c r="Q127" s="139">
        <v>3.2499999999999999E-3</v>
      </c>
      <c r="R127" s="139">
        <f>Q127*H127</f>
        <v>1.3650000000000001E-2</v>
      </c>
      <c r="S127" s="139">
        <v>0</v>
      </c>
      <c r="T127" s="140">
        <f>S127*H127</f>
        <v>0</v>
      </c>
      <c r="AR127" s="141" t="s">
        <v>327</v>
      </c>
      <c r="AT127" s="141" t="s">
        <v>328</v>
      </c>
      <c r="AU127" s="141" t="s">
        <v>90</v>
      </c>
      <c r="AY127" s="15" t="s">
        <v>158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88</v>
      </c>
      <c r="BK127" s="142">
        <f>ROUND(I127*H127,2)</f>
        <v>0</v>
      </c>
      <c r="BL127" s="15" t="s">
        <v>247</v>
      </c>
      <c r="BM127" s="141" t="s">
        <v>1994</v>
      </c>
    </row>
    <row r="128" spans="2:65" s="12" customFormat="1">
      <c r="B128" s="143"/>
      <c r="D128" s="144" t="s">
        <v>167</v>
      </c>
      <c r="F128" s="146" t="s">
        <v>1995</v>
      </c>
      <c r="H128" s="147">
        <v>4.2</v>
      </c>
      <c r="I128" s="148"/>
      <c r="L128" s="143"/>
      <c r="M128" s="149"/>
      <c r="T128" s="150"/>
      <c r="AT128" s="145" t="s">
        <v>167</v>
      </c>
      <c r="AU128" s="145" t="s">
        <v>90</v>
      </c>
      <c r="AV128" s="12" t="s">
        <v>90</v>
      </c>
      <c r="AW128" s="12" t="s">
        <v>4</v>
      </c>
      <c r="AX128" s="12" t="s">
        <v>88</v>
      </c>
      <c r="AY128" s="145" t="s">
        <v>158</v>
      </c>
    </row>
    <row r="129" spans="2:65" s="11" customFormat="1" ht="22.9" customHeight="1">
      <c r="B129" s="118"/>
      <c r="D129" s="119" t="s">
        <v>79</v>
      </c>
      <c r="E129" s="128" t="s">
        <v>1753</v>
      </c>
      <c r="F129" s="128" t="s">
        <v>98</v>
      </c>
      <c r="I129" s="121"/>
      <c r="J129" s="129">
        <f>BK129</f>
        <v>0</v>
      </c>
      <c r="L129" s="118"/>
      <c r="M129" s="123"/>
      <c r="P129" s="124">
        <f>SUM(P130:P176)</f>
        <v>0</v>
      </c>
      <c r="R129" s="124">
        <f>SUM(R130:R176)</f>
        <v>0.28272000000000003</v>
      </c>
      <c r="T129" s="125">
        <f>SUM(T130:T176)</f>
        <v>2E-3</v>
      </c>
      <c r="AR129" s="119" t="s">
        <v>90</v>
      </c>
      <c r="AT129" s="126" t="s">
        <v>79</v>
      </c>
      <c r="AU129" s="126" t="s">
        <v>88</v>
      </c>
      <c r="AY129" s="119" t="s">
        <v>158</v>
      </c>
      <c r="BK129" s="127">
        <f>SUM(BK130:BK176)</f>
        <v>0</v>
      </c>
    </row>
    <row r="130" spans="2:65" s="1" customFormat="1" ht="24.2" customHeight="1">
      <c r="B130" s="30"/>
      <c r="C130" s="130" t="s">
        <v>175</v>
      </c>
      <c r="D130" s="130" t="s">
        <v>160</v>
      </c>
      <c r="E130" s="131" t="s">
        <v>1996</v>
      </c>
      <c r="F130" s="132" t="s">
        <v>1997</v>
      </c>
      <c r="G130" s="133" t="s">
        <v>307</v>
      </c>
      <c r="H130" s="134">
        <v>1</v>
      </c>
      <c r="I130" s="135"/>
      <c r="J130" s="136">
        <f>ROUND(I130*H130,2)</f>
        <v>0</v>
      </c>
      <c r="K130" s="132" t="s">
        <v>164</v>
      </c>
      <c r="L130" s="30"/>
      <c r="M130" s="137" t="s">
        <v>1</v>
      </c>
      <c r="N130" s="138" t="s">
        <v>45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247</v>
      </c>
      <c r="AT130" s="141" t="s">
        <v>160</v>
      </c>
      <c r="AU130" s="141" t="s">
        <v>90</v>
      </c>
      <c r="AY130" s="15" t="s">
        <v>158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5" t="s">
        <v>88</v>
      </c>
      <c r="BK130" s="142">
        <f>ROUND(I130*H130,2)</f>
        <v>0</v>
      </c>
      <c r="BL130" s="15" t="s">
        <v>247</v>
      </c>
      <c r="BM130" s="141" t="s">
        <v>1998</v>
      </c>
    </row>
    <row r="131" spans="2:65" s="1" customFormat="1" ht="24.2" customHeight="1">
      <c r="B131" s="30"/>
      <c r="C131" s="158" t="s">
        <v>165</v>
      </c>
      <c r="D131" s="158" t="s">
        <v>328</v>
      </c>
      <c r="E131" s="159" t="s">
        <v>1999</v>
      </c>
      <c r="F131" s="160" t="s">
        <v>2000</v>
      </c>
      <c r="G131" s="161" t="s">
        <v>307</v>
      </c>
      <c r="H131" s="162">
        <v>1</v>
      </c>
      <c r="I131" s="163"/>
      <c r="J131" s="164">
        <f>ROUND(I131*H131,2)</f>
        <v>0</v>
      </c>
      <c r="K131" s="160" t="s">
        <v>164</v>
      </c>
      <c r="L131" s="165"/>
      <c r="M131" s="166" t="s">
        <v>1</v>
      </c>
      <c r="N131" s="167" t="s">
        <v>45</v>
      </c>
      <c r="P131" s="139">
        <f>O131*H131</f>
        <v>0</v>
      </c>
      <c r="Q131" s="139">
        <v>4.8999999999999998E-3</v>
      </c>
      <c r="R131" s="139">
        <f>Q131*H131</f>
        <v>4.8999999999999998E-3</v>
      </c>
      <c r="S131" s="139">
        <v>0</v>
      </c>
      <c r="T131" s="140">
        <f>S131*H131</f>
        <v>0</v>
      </c>
      <c r="AR131" s="141" t="s">
        <v>327</v>
      </c>
      <c r="AT131" s="141" t="s">
        <v>328</v>
      </c>
      <c r="AU131" s="141" t="s">
        <v>90</v>
      </c>
      <c r="AY131" s="15" t="s">
        <v>158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88</v>
      </c>
      <c r="BK131" s="142">
        <f>ROUND(I131*H131,2)</f>
        <v>0</v>
      </c>
      <c r="BL131" s="15" t="s">
        <v>247</v>
      </c>
      <c r="BM131" s="141" t="s">
        <v>2001</v>
      </c>
    </row>
    <row r="132" spans="2:65" s="1" customFormat="1" ht="33" customHeight="1">
      <c r="B132" s="30"/>
      <c r="C132" s="130" t="s">
        <v>190</v>
      </c>
      <c r="D132" s="130" t="s">
        <v>160</v>
      </c>
      <c r="E132" s="131" t="s">
        <v>2002</v>
      </c>
      <c r="F132" s="132" t="s">
        <v>2003</v>
      </c>
      <c r="G132" s="133" t="s">
        <v>1652</v>
      </c>
      <c r="H132" s="134">
        <v>1</v>
      </c>
      <c r="I132" s="135"/>
      <c r="J132" s="136">
        <f>ROUND(I132*H132,2)</f>
        <v>0</v>
      </c>
      <c r="K132" s="132" t="s">
        <v>1</v>
      </c>
      <c r="L132" s="30"/>
      <c r="M132" s="137" t="s">
        <v>1</v>
      </c>
      <c r="N132" s="138" t="s">
        <v>45</v>
      </c>
      <c r="P132" s="139">
        <f>O132*H132</f>
        <v>0</v>
      </c>
      <c r="Q132" s="139">
        <v>0</v>
      </c>
      <c r="R132" s="139">
        <f>Q132*H132</f>
        <v>0</v>
      </c>
      <c r="S132" s="139">
        <v>2E-3</v>
      </c>
      <c r="T132" s="140">
        <f>S132*H132</f>
        <v>2E-3</v>
      </c>
      <c r="AR132" s="141" t="s">
        <v>247</v>
      </c>
      <c r="AT132" s="141" t="s">
        <v>160</v>
      </c>
      <c r="AU132" s="141" t="s">
        <v>90</v>
      </c>
      <c r="AY132" s="15" t="s">
        <v>158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88</v>
      </c>
      <c r="BK132" s="142">
        <f>ROUND(I132*H132,2)</f>
        <v>0</v>
      </c>
      <c r="BL132" s="15" t="s">
        <v>247</v>
      </c>
      <c r="BM132" s="141" t="s">
        <v>2004</v>
      </c>
    </row>
    <row r="133" spans="2:65" s="1" customFormat="1">
      <c r="B133" s="30"/>
      <c r="D133" s="144" t="s">
        <v>417</v>
      </c>
      <c r="F133" s="168" t="s">
        <v>2005</v>
      </c>
      <c r="I133" s="169"/>
      <c r="L133" s="30"/>
      <c r="M133" s="170"/>
      <c r="T133" s="54"/>
      <c r="AT133" s="15" t="s">
        <v>417</v>
      </c>
      <c r="AU133" s="15" t="s">
        <v>90</v>
      </c>
    </row>
    <row r="134" spans="2:65" s="1" customFormat="1" ht="16.5" customHeight="1">
      <c r="B134" s="30"/>
      <c r="C134" s="130" t="s">
        <v>195</v>
      </c>
      <c r="D134" s="130" t="s">
        <v>160</v>
      </c>
      <c r="E134" s="131" t="s">
        <v>2006</v>
      </c>
      <c r="F134" s="132" t="s">
        <v>2007</v>
      </c>
      <c r="G134" s="133" t="s">
        <v>307</v>
      </c>
      <c r="H134" s="134">
        <v>10</v>
      </c>
      <c r="I134" s="135"/>
      <c r="J134" s="136">
        <f>ROUND(I134*H134,2)</f>
        <v>0</v>
      </c>
      <c r="K134" s="132" t="s">
        <v>164</v>
      </c>
      <c r="L134" s="30"/>
      <c r="M134" s="137" t="s">
        <v>1</v>
      </c>
      <c r="N134" s="138" t="s">
        <v>45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247</v>
      </c>
      <c r="AT134" s="141" t="s">
        <v>160</v>
      </c>
      <c r="AU134" s="141" t="s">
        <v>90</v>
      </c>
      <c r="AY134" s="15" t="s">
        <v>158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88</v>
      </c>
      <c r="BK134" s="142">
        <f>ROUND(I134*H134,2)</f>
        <v>0</v>
      </c>
      <c r="BL134" s="15" t="s">
        <v>247</v>
      </c>
      <c r="BM134" s="141" t="s">
        <v>2008</v>
      </c>
    </row>
    <row r="135" spans="2:65" s="1" customFormat="1" ht="24.2" customHeight="1">
      <c r="B135" s="30"/>
      <c r="C135" s="158" t="s">
        <v>200</v>
      </c>
      <c r="D135" s="158" t="s">
        <v>328</v>
      </c>
      <c r="E135" s="159" t="s">
        <v>2009</v>
      </c>
      <c r="F135" s="160" t="s">
        <v>2010</v>
      </c>
      <c r="G135" s="161" t="s">
        <v>307</v>
      </c>
      <c r="H135" s="162">
        <v>10</v>
      </c>
      <c r="I135" s="163"/>
      <c r="J135" s="164">
        <f>ROUND(I135*H135,2)</f>
        <v>0</v>
      </c>
      <c r="K135" s="160" t="s">
        <v>164</v>
      </c>
      <c r="L135" s="165"/>
      <c r="M135" s="166" t="s">
        <v>1</v>
      </c>
      <c r="N135" s="167" t="s">
        <v>45</v>
      </c>
      <c r="P135" s="139">
        <f>O135*H135</f>
        <v>0</v>
      </c>
      <c r="Q135" s="139">
        <v>2.0000000000000001E-4</v>
      </c>
      <c r="R135" s="139">
        <f>Q135*H135</f>
        <v>2E-3</v>
      </c>
      <c r="S135" s="139">
        <v>0</v>
      </c>
      <c r="T135" s="140">
        <f>S135*H135</f>
        <v>0</v>
      </c>
      <c r="AR135" s="141" t="s">
        <v>327</v>
      </c>
      <c r="AT135" s="141" t="s">
        <v>328</v>
      </c>
      <c r="AU135" s="141" t="s">
        <v>90</v>
      </c>
      <c r="AY135" s="15" t="s">
        <v>158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88</v>
      </c>
      <c r="BK135" s="142">
        <f>ROUND(I135*H135,2)</f>
        <v>0</v>
      </c>
      <c r="BL135" s="15" t="s">
        <v>247</v>
      </c>
      <c r="BM135" s="141" t="s">
        <v>2011</v>
      </c>
    </row>
    <row r="136" spans="2:65" s="1" customFormat="1" ht="21.75" customHeight="1">
      <c r="B136" s="30"/>
      <c r="C136" s="130" t="s">
        <v>204</v>
      </c>
      <c r="D136" s="130" t="s">
        <v>160</v>
      </c>
      <c r="E136" s="131" t="s">
        <v>2012</v>
      </c>
      <c r="F136" s="132" t="s">
        <v>2013</v>
      </c>
      <c r="G136" s="133" t="s">
        <v>307</v>
      </c>
      <c r="H136" s="134">
        <v>2</v>
      </c>
      <c r="I136" s="135"/>
      <c r="J136" s="136">
        <f>ROUND(I136*H136,2)</f>
        <v>0</v>
      </c>
      <c r="K136" s="132" t="s">
        <v>164</v>
      </c>
      <c r="L136" s="30"/>
      <c r="M136" s="137" t="s">
        <v>1</v>
      </c>
      <c r="N136" s="138" t="s">
        <v>45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247</v>
      </c>
      <c r="AT136" s="141" t="s">
        <v>160</v>
      </c>
      <c r="AU136" s="141" t="s">
        <v>90</v>
      </c>
      <c r="AY136" s="15" t="s">
        <v>158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88</v>
      </c>
      <c r="BK136" s="142">
        <f>ROUND(I136*H136,2)</f>
        <v>0</v>
      </c>
      <c r="BL136" s="15" t="s">
        <v>247</v>
      </c>
      <c r="BM136" s="141" t="s">
        <v>2014</v>
      </c>
    </row>
    <row r="137" spans="2:65" s="1" customFormat="1" ht="21.75" customHeight="1">
      <c r="B137" s="30"/>
      <c r="C137" s="158" t="s">
        <v>209</v>
      </c>
      <c r="D137" s="158" t="s">
        <v>328</v>
      </c>
      <c r="E137" s="159" t="s">
        <v>2015</v>
      </c>
      <c r="F137" s="160" t="s">
        <v>2016</v>
      </c>
      <c r="G137" s="161" t="s">
        <v>307</v>
      </c>
      <c r="H137" s="162">
        <v>2</v>
      </c>
      <c r="I137" s="163"/>
      <c r="J137" s="164">
        <f>ROUND(I137*H137,2)</f>
        <v>0</v>
      </c>
      <c r="K137" s="160" t="s">
        <v>164</v>
      </c>
      <c r="L137" s="165"/>
      <c r="M137" s="166" t="s">
        <v>1</v>
      </c>
      <c r="N137" s="167" t="s">
        <v>45</v>
      </c>
      <c r="P137" s="139">
        <f>O137*H137</f>
        <v>0</v>
      </c>
      <c r="Q137" s="139">
        <v>5.9999999999999995E-4</v>
      </c>
      <c r="R137" s="139">
        <f>Q137*H137</f>
        <v>1.1999999999999999E-3</v>
      </c>
      <c r="S137" s="139">
        <v>0</v>
      </c>
      <c r="T137" s="140">
        <f>S137*H137</f>
        <v>0</v>
      </c>
      <c r="AR137" s="141" t="s">
        <v>327</v>
      </c>
      <c r="AT137" s="141" t="s">
        <v>328</v>
      </c>
      <c r="AU137" s="141" t="s">
        <v>90</v>
      </c>
      <c r="AY137" s="15" t="s">
        <v>158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88</v>
      </c>
      <c r="BK137" s="142">
        <f>ROUND(I137*H137,2)</f>
        <v>0</v>
      </c>
      <c r="BL137" s="15" t="s">
        <v>247</v>
      </c>
      <c r="BM137" s="141" t="s">
        <v>2017</v>
      </c>
    </row>
    <row r="138" spans="2:65" s="1" customFormat="1" ht="24.2" customHeight="1">
      <c r="B138" s="30"/>
      <c r="C138" s="130" t="s">
        <v>214</v>
      </c>
      <c r="D138" s="130" t="s">
        <v>160</v>
      </c>
      <c r="E138" s="131" t="s">
        <v>2018</v>
      </c>
      <c r="F138" s="132" t="s">
        <v>2019</v>
      </c>
      <c r="G138" s="133" t="s">
        <v>307</v>
      </c>
      <c r="H138" s="134">
        <v>7</v>
      </c>
      <c r="I138" s="135"/>
      <c r="J138" s="136">
        <f>ROUND(I138*H138,2)</f>
        <v>0</v>
      </c>
      <c r="K138" s="132" t="s">
        <v>164</v>
      </c>
      <c r="L138" s="30"/>
      <c r="M138" s="137" t="s">
        <v>1</v>
      </c>
      <c r="N138" s="138" t="s">
        <v>45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247</v>
      </c>
      <c r="AT138" s="141" t="s">
        <v>160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2020</v>
      </c>
    </row>
    <row r="139" spans="2:65" s="1" customFormat="1" ht="16.5" customHeight="1">
      <c r="B139" s="30"/>
      <c r="C139" s="158" t="s">
        <v>223</v>
      </c>
      <c r="D139" s="158" t="s">
        <v>328</v>
      </c>
      <c r="E139" s="159" t="s">
        <v>2021</v>
      </c>
      <c r="F139" s="160" t="s">
        <v>2022</v>
      </c>
      <c r="G139" s="161" t="s">
        <v>307</v>
      </c>
      <c r="H139" s="162">
        <v>4</v>
      </c>
      <c r="I139" s="163"/>
      <c r="J139" s="164">
        <f>ROUND(I139*H139,2)</f>
        <v>0</v>
      </c>
      <c r="K139" s="160" t="s">
        <v>164</v>
      </c>
      <c r="L139" s="165"/>
      <c r="M139" s="166" t="s">
        <v>1</v>
      </c>
      <c r="N139" s="167" t="s">
        <v>45</v>
      </c>
      <c r="P139" s="139">
        <f>O139*H139</f>
        <v>0</v>
      </c>
      <c r="Q139" s="139">
        <v>2.3999999999999998E-3</v>
      </c>
      <c r="R139" s="139">
        <f>Q139*H139</f>
        <v>9.5999999999999992E-3</v>
      </c>
      <c r="S139" s="139">
        <v>0</v>
      </c>
      <c r="T139" s="140">
        <f>S139*H139</f>
        <v>0</v>
      </c>
      <c r="AR139" s="141" t="s">
        <v>327</v>
      </c>
      <c r="AT139" s="141" t="s">
        <v>328</v>
      </c>
      <c r="AU139" s="141" t="s">
        <v>90</v>
      </c>
      <c r="AY139" s="15" t="s">
        <v>158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88</v>
      </c>
      <c r="BK139" s="142">
        <f>ROUND(I139*H139,2)</f>
        <v>0</v>
      </c>
      <c r="BL139" s="15" t="s">
        <v>247</v>
      </c>
      <c r="BM139" s="141" t="s">
        <v>2023</v>
      </c>
    </row>
    <row r="140" spans="2:65" s="1" customFormat="1" ht="16.5" customHeight="1">
      <c r="B140" s="30"/>
      <c r="C140" s="158" t="s">
        <v>8</v>
      </c>
      <c r="D140" s="158" t="s">
        <v>328</v>
      </c>
      <c r="E140" s="159" t="s">
        <v>2024</v>
      </c>
      <c r="F140" s="160" t="s">
        <v>2025</v>
      </c>
      <c r="G140" s="161" t="s">
        <v>307</v>
      </c>
      <c r="H140" s="162">
        <v>1</v>
      </c>
      <c r="I140" s="163"/>
      <c r="J140" s="164">
        <f>ROUND(I140*H140,2)</f>
        <v>0</v>
      </c>
      <c r="K140" s="160" t="s">
        <v>164</v>
      </c>
      <c r="L140" s="165"/>
      <c r="M140" s="166" t="s">
        <v>1</v>
      </c>
      <c r="N140" s="167" t="s">
        <v>45</v>
      </c>
      <c r="P140" s="139">
        <f>O140*H140</f>
        <v>0</v>
      </c>
      <c r="Q140" s="139">
        <v>1.6000000000000001E-3</v>
      </c>
      <c r="R140" s="139">
        <f>Q140*H140</f>
        <v>1.6000000000000001E-3</v>
      </c>
      <c r="S140" s="139">
        <v>0</v>
      </c>
      <c r="T140" s="140">
        <f>S140*H140</f>
        <v>0</v>
      </c>
      <c r="AR140" s="141" t="s">
        <v>327</v>
      </c>
      <c r="AT140" s="141" t="s">
        <v>328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2026</v>
      </c>
    </row>
    <row r="141" spans="2:65" s="1" customFormat="1" ht="16.5" customHeight="1">
      <c r="B141" s="30"/>
      <c r="C141" s="158" t="s">
        <v>232</v>
      </c>
      <c r="D141" s="158" t="s">
        <v>328</v>
      </c>
      <c r="E141" s="159" t="s">
        <v>2027</v>
      </c>
      <c r="F141" s="160" t="s">
        <v>2028</v>
      </c>
      <c r="G141" s="161" t="s">
        <v>307</v>
      </c>
      <c r="H141" s="162">
        <v>2</v>
      </c>
      <c r="I141" s="163"/>
      <c r="J141" s="164">
        <f>ROUND(I141*H141,2)</f>
        <v>0</v>
      </c>
      <c r="K141" s="160" t="s">
        <v>164</v>
      </c>
      <c r="L141" s="165"/>
      <c r="M141" s="166" t="s">
        <v>1</v>
      </c>
      <c r="N141" s="167" t="s">
        <v>45</v>
      </c>
      <c r="P141" s="139">
        <f>O141*H141</f>
        <v>0</v>
      </c>
      <c r="Q141" s="139">
        <v>1.9E-3</v>
      </c>
      <c r="R141" s="139">
        <f>Q141*H141</f>
        <v>3.8E-3</v>
      </c>
      <c r="S141" s="139">
        <v>0</v>
      </c>
      <c r="T141" s="140">
        <f>S141*H141</f>
        <v>0</v>
      </c>
      <c r="AR141" s="141" t="s">
        <v>327</v>
      </c>
      <c r="AT141" s="141" t="s">
        <v>328</v>
      </c>
      <c r="AU141" s="141" t="s">
        <v>90</v>
      </c>
      <c r="AY141" s="15" t="s">
        <v>158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88</v>
      </c>
      <c r="BK141" s="142">
        <f>ROUND(I141*H141,2)</f>
        <v>0</v>
      </c>
      <c r="BL141" s="15" t="s">
        <v>247</v>
      </c>
      <c r="BM141" s="141" t="s">
        <v>2029</v>
      </c>
    </row>
    <row r="142" spans="2:65" s="1" customFormat="1" ht="24.2" customHeight="1">
      <c r="B142" s="30"/>
      <c r="C142" s="130" t="s">
        <v>236</v>
      </c>
      <c r="D142" s="130" t="s">
        <v>160</v>
      </c>
      <c r="E142" s="131" t="s">
        <v>2030</v>
      </c>
      <c r="F142" s="132" t="s">
        <v>2031</v>
      </c>
      <c r="G142" s="133" t="s">
        <v>307</v>
      </c>
      <c r="H142" s="134">
        <v>5</v>
      </c>
      <c r="I142" s="135"/>
      <c r="J142" s="136">
        <f>ROUND(I142*H142,2)</f>
        <v>0</v>
      </c>
      <c r="K142" s="132" t="s">
        <v>164</v>
      </c>
      <c r="L142" s="30"/>
      <c r="M142" s="137" t="s">
        <v>1</v>
      </c>
      <c r="N142" s="138" t="s">
        <v>45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247</v>
      </c>
      <c r="AT142" s="141" t="s">
        <v>160</v>
      </c>
      <c r="AU142" s="141" t="s">
        <v>90</v>
      </c>
      <c r="AY142" s="15" t="s">
        <v>158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88</v>
      </c>
      <c r="BK142" s="142">
        <f>ROUND(I142*H142,2)</f>
        <v>0</v>
      </c>
      <c r="BL142" s="15" t="s">
        <v>247</v>
      </c>
      <c r="BM142" s="141" t="s">
        <v>2032</v>
      </c>
    </row>
    <row r="143" spans="2:65" s="1" customFormat="1" ht="16.5" customHeight="1">
      <c r="B143" s="30"/>
      <c r="C143" s="158" t="s">
        <v>241</v>
      </c>
      <c r="D143" s="158" t="s">
        <v>328</v>
      </c>
      <c r="E143" s="159" t="s">
        <v>2033</v>
      </c>
      <c r="F143" s="160" t="s">
        <v>2034</v>
      </c>
      <c r="G143" s="161" t="s">
        <v>307</v>
      </c>
      <c r="H143" s="162">
        <v>2</v>
      </c>
      <c r="I143" s="163"/>
      <c r="J143" s="164">
        <f>ROUND(I143*H143,2)</f>
        <v>0</v>
      </c>
      <c r="K143" s="160" t="s">
        <v>164</v>
      </c>
      <c r="L143" s="165"/>
      <c r="M143" s="166" t="s">
        <v>1</v>
      </c>
      <c r="N143" s="167" t="s">
        <v>45</v>
      </c>
      <c r="P143" s="139">
        <f>O143*H143</f>
        <v>0</v>
      </c>
      <c r="Q143" s="139">
        <v>1.4E-3</v>
      </c>
      <c r="R143" s="139">
        <f>Q143*H143</f>
        <v>2.8E-3</v>
      </c>
      <c r="S143" s="139">
        <v>0</v>
      </c>
      <c r="T143" s="140">
        <f>S143*H143</f>
        <v>0</v>
      </c>
      <c r="AR143" s="141" t="s">
        <v>327</v>
      </c>
      <c r="AT143" s="141" t="s">
        <v>328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2035</v>
      </c>
    </row>
    <row r="144" spans="2:65" s="1" customFormat="1" ht="24.2" customHeight="1">
      <c r="B144" s="30"/>
      <c r="C144" s="158" t="s">
        <v>247</v>
      </c>
      <c r="D144" s="158" t="s">
        <v>328</v>
      </c>
      <c r="E144" s="159" t="s">
        <v>2036</v>
      </c>
      <c r="F144" s="160" t="s">
        <v>2037</v>
      </c>
      <c r="G144" s="161" t="s">
        <v>307</v>
      </c>
      <c r="H144" s="162">
        <v>2</v>
      </c>
      <c r="I144" s="163"/>
      <c r="J144" s="164">
        <f>ROUND(I144*H144,2)</f>
        <v>0</v>
      </c>
      <c r="K144" s="160" t="s">
        <v>1</v>
      </c>
      <c r="L144" s="165"/>
      <c r="M144" s="166" t="s">
        <v>1</v>
      </c>
      <c r="N144" s="167" t="s">
        <v>45</v>
      </c>
      <c r="P144" s="139">
        <f>O144*H144</f>
        <v>0</v>
      </c>
      <c r="Q144" s="139">
        <v>1.8E-3</v>
      </c>
      <c r="R144" s="139">
        <f>Q144*H144</f>
        <v>3.5999999999999999E-3</v>
      </c>
      <c r="S144" s="139">
        <v>0</v>
      </c>
      <c r="T144" s="140">
        <f>S144*H144</f>
        <v>0</v>
      </c>
      <c r="AR144" s="141" t="s">
        <v>327</v>
      </c>
      <c r="AT144" s="141" t="s">
        <v>328</v>
      </c>
      <c r="AU144" s="141" t="s">
        <v>90</v>
      </c>
      <c r="AY144" s="15" t="s">
        <v>158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88</v>
      </c>
      <c r="BK144" s="142">
        <f>ROUND(I144*H144,2)</f>
        <v>0</v>
      </c>
      <c r="BL144" s="15" t="s">
        <v>247</v>
      </c>
      <c r="BM144" s="141" t="s">
        <v>2038</v>
      </c>
    </row>
    <row r="145" spans="2:65" s="1" customFormat="1" ht="24.2" customHeight="1">
      <c r="B145" s="30"/>
      <c r="C145" s="158" t="s">
        <v>252</v>
      </c>
      <c r="D145" s="158" t="s">
        <v>328</v>
      </c>
      <c r="E145" s="159" t="s">
        <v>2039</v>
      </c>
      <c r="F145" s="160" t="s">
        <v>2040</v>
      </c>
      <c r="G145" s="161" t="s">
        <v>307</v>
      </c>
      <c r="H145" s="162">
        <v>1</v>
      </c>
      <c r="I145" s="163"/>
      <c r="J145" s="164">
        <f>ROUND(I145*H145,2)</f>
        <v>0</v>
      </c>
      <c r="K145" s="160" t="s">
        <v>1</v>
      </c>
      <c r="L145" s="165"/>
      <c r="M145" s="166" t="s">
        <v>1</v>
      </c>
      <c r="N145" s="167" t="s">
        <v>45</v>
      </c>
      <c r="P145" s="139">
        <f>O145*H145</f>
        <v>0</v>
      </c>
      <c r="Q145" s="139">
        <v>1.8E-3</v>
      </c>
      <c r="R145" s="139">
        <f>Q145*H145</f>
        <v>1.8E-3</v>
      </c>
      <c r="S145" s="139">
        <v>0</v>
      </c>
      <c r="T145" s="140">
        <f>S145*H145</f>
        <v>0</v>
      </c>
      <c r="AR145" s="141" t="s">
        <v>327</v>
      </c>
      <c r="AT145" s="141" t="s">
        <v>328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2041</v>
      </c>
    </row>
    <row r="146" spans="2:65" s="1" customFormat="1" ht="33" customHeight="1">
      <c r="B146" s="30"/>
      <c r="C146" s="130" t="s">
        <v>256</v>
      </c>
      <c r="D146" s="130" t="s">
        <v>160</v>
      </c>
      <c r="E146" s="131" t="s">
        <v>2042</v>
      </c>
      <c r="F146" s="132" t="s">
        <v>2043</v>
      </c>
      <c r="G146" s="133" t="s">
        <v>297</v>
      </c>
      <c r="H146" s="134">
        <v>8</v>
      </c>
      <c r="I146" s="135"/>
      <c r="J146" s="136">
        <f>ROUND(I146*H146,2)</f>
        <v>0</v>
      </c>
      <c r="K146" s="132" t="s">
        <v>164</v>
      </c>
      <c r="L146" s="30"/>
      <c r="M146" s="137" t="s">
        <v>1</v>
      </c>
      <c r="N146" s="138" t="s">
        <v>45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247</v>
      </c>
      <c r="AT146" s="141" t="s">
        <v>160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2044</v>
      </c>
    </row>
    <row r="147" spans="2:65" s="1" customFormat="1" ht="16.5" customHeight="1">
      <c r="B147" s="30"/>
      <c r="C147" s="158" t="s">
        <v>260</v>
      </c>
      <c r="D147" s="158" t="s">
        <v>328</v>
      </c>
      <c r="E147" s="159" t="s">
        <v>2045</v>
      </c>
      <c r="F147" s="160" t="s">
        <v>2046</v>
      </c>
      <c r="G147" s="161" t="s">
        <v>297</v>
      </c>
      <c r="H147" s="162">
        <v>9.6</v>
      </c>
      <c r="I147" s="163"/>
      <c r="J147" s="164">
        <f>ROUND(I147*H147,2)</f>
        <v>0</v>
      </c>
      <c r="K147" s="160" t="s">
        <v>164</v>
      </c>
      <c r="L147" s="165"/>
      <c r="M147" s="166" t="s">
        <v>1</v>
      </c>
      <c r="N147" s="167" t="s">
        <v>45</v>
      </c>
      <c r="P147" s="139">
        <f>O147*H147</f>
        <v>0</v>
      </c>
      <c r="Q147" s="139">
        <v>1.5E-3</v>
      </c>
      <c r="R147" s="139">
        <f>Q147*H147</f>
        <v>1.44E-2</v>
      </c>
      <c r="S147" s="139">
        <v>0</v>
      </c>
      <c r="T147" s="140">
        <f>S147*H147</f>
        <v>0</v>
      </c>
      <c r="AR147" s="141" t="s">
        <v>327</v>
      </c>
      <c r="AT147" s="141" t="s">
        <v>328</v>
      </c>
      <c r="AU147" s="141" t="s">
        <v>90</v>
      </c>
      <c r="AY147" s="15" t="s">
        <v>158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88</v>
      </c>
      <c r="BK147" s="142">
        <f>ROUND(I147*H147,2)</f>
        <v>0</v>
      </c>
      <c r="BL147" s="15" t="s">
        <v>247</v>
      </c>
      <c r="BM147" s="141" t="s">
        <v>2047</v>
      </c>
    </row>
    <row r="148" spans="2:65" s="12" customFormat="1">
      <c r="B148" s="143"/>
      <c r="D148" s="144" t="s">
        <v>167</v>
      </c>
      <c r="F148" s="146" t="s">
        <v>2048</v>
      </c>
      <c r="H148" s="147">
        <v>9.6</v>
      </c>
      <c r="I148" s="148"/>
      <c r="L148" s="143"/>
      <c r="M148" s="149"/>
      <c r="T148" s="150"/>
      <c r="AT148" s="145" t="s">
        <v>167</v>
      </c>
      <c r="AU148" s="145" t="s">
        <v>90</v>
      </c>
      <c r="AV148" s="12" t="s">
        <v>90</v>
      </c>
      <c r="AW148" s="12" t="s">
        <v>4</v>
      </c>
      <c r="AX148" s="12" t="s">
        <v>88</v>
      </c>
      <c r="AY148" s="145" t="s">
        <v>158</v>
      </c>
    </row>
    <row r="149" spans="2:65" s="1" customFormat="1" ht="37.9" customHeight="1">
      <c r="B149" s="30"/>
      <c r="C149" s="130" t="s">
        <v>266</v>
      </c>
      <c r="D149" s="130" t="s">
        <v>160</v>
      </c>
      <c r="E149" s="131" t="s">
        <v>2049</v>
      </c>
      <c r="F149" s="132" t="s">
        <v>2050</v>
      </c>
      <c r="G149" s="133" t="s">
        <v>297</v>
      </c>
      <c r="H149" s="134">
        <v>48</v>
      </c>
      <c r="I149" s="135"/>
      <c r="J149" s="136">
        <f>ROUND(I149*H149,2)</f>
        <v>0</v>
      </c>
      <c r="K149" s="132" t="s">
        <v>164</v>
      </c>
      <c r="L149" s="30"/>
      <c r="M149" s="137" t="s">
        <v>1</v>
      </c>
      <c r="N149" s="138" t="s">
        <v>45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247</v>
      </c>
      <c r="AT149" s="141" t="s">
        <v>160</v>
      </c>
      <c r="AU149" s="141" t="s">
        <v>90</v>
      </c>
      <c r="AY149" s="15" t="s">
        <v>158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88</v>
      </c>
      <c r="BK149" s="142">
        <f>ROUND(I149*H149,2)</f>
        <v>0</v>
      </c>
      <c r="BL149" s="15" t="s">
        <v>247</v>
      </c>
      <c r="BM149" s="141" t="s">
        <v>2051</v>
      </c>
    </row>
    <row r="150" spans="2:65" s="1" customFormat="1" ht="16.5" customHeight="1">
      <c r="B150" s="30"/>
      <c r="C150" s="158" t="s">
        <v>7</v>
      </c>
      <c r="D150" s="158" t="s">
        <v>328</v>
      </c>
      <c r="E150" s="159" t="s">
        <v>2052</v>
      </c>
      <c r="F150" s="160" t="s">
        <v>2053</v>
      </c>
      <c r="G150" s="161" t="s">
        <v>297</v>
      </c>
      <c r="H150" s="162">
        <v>7.2</v>
      </c>
      <c r="I150" s="163"/>
      <c r="J150" s="164">
        <f>ROUND(I150*H150,2)</f>
        <v>0</v>
      </c>
      <c r="K150" s="160" t="s">
        <v>164</v>
      </c>
      <c r="L150" s="165"/>
      <c r="M150" s="166" t="s">
        <v>1</v>
      </c>
      <c r="N150" s="167" t="s">
        <v>45</v>
      </c>
      <c r="P150" s="139">
        <f>O150*H150</f>
        <v>0</v>
      </c>
      <c r="Q150" s="139">
        <v>1.8E-3</v>
      </c>
      <c r="R150" s="139">
        <f>Q150*H150</f>
        <v>1.2959999999999999E-2</v>
      </c>
      <c r="S150" s="139">
        <v>0</v>
      </c>
      <c r="T150" s="140">
        <f>S150*H150</f>
        <v>0</v>
      </c>
      <c r="AR150" s="141" t="s">
        <v>327</v>
      </c>
      <c r="AT150" s="141" t="s">
        <v>328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2054</v>
      </c>
    </row>
    <row r="151" spans="2:65" s="12" customFormat="1">
      <c r="B151" s="143"/>
      <c r="D151" s="144" t="s">
        <v>167</v>
      </c>
      <c r="F151" s="146" t="s">
        <v>2055</v>
      </c>
      <c r="H151" s="147">
        <v>7.2</v>
      </c>
      <c r="I151" s="148"/>
      <c r="L151" s="143"/>
      <c r="M151" s="149"/>
      <c r="T151" s="150"/>
      <c r="AT151" s="145" t="s">
        <v>167</v>
      </c>
      <c r="AU151" s="145" t="s">
        <v>90</v>
      </c>
      <c r="AV151" s="12" t="s">
        <v>90</v>
      </c>
      <c r="AW151" s="12" t="s">
        <v>4</v>
      </c>
      <c r="AX151" s="12" t="s">
        <v>88</v>
      </c>
      <c r="AY151" s="145" t="s">
        <v>158</v>
      </c>
    </row>
    <row r="152" spans="2:65" s="1" customFormat="1" ht="16.5" customHeight="1">
      <c r="B152" s="30"/>
      <c r="C152" s="158" t="s">
        <v>275</v>
      </c>
      <c r="D152" s="158" t="s">
        <v>328</v>
      </c>
      <c r="E152" s="159" t="s">
        <v>2056</v>
      </c>
      <c r="F152" s="160" t="s">
        <v>2057</v>
      </c>
      <c r="G152" s="161" t="s">
        <v>297</v>
      </c>
      <c r="H152" s="162">
        <v>31.2</v>
      </c>
      <c r="I152" s="163"/>
      <c r="J152" s="164">
        <f>ROUND(I152*H152,2)</f>
        <v>0</v>
      </c>
      <c r="K152" s="160" t="s">
        <v>164</v>
      </c>
      <c r="L152" s="165"/>
      <c r="M152" s="166" t="s">
        <v>1</v>
      </c>
      <c r="N152" s="167" t="s">
        <v>45</v>
      </c>
      <c r="P152" s="139">
        <f>O152*H152</f>
        <v>0</v>
      </c>
      <c r="Q152" s="139">
        <v>2.0999999999999999E-3</v>
      </c>
      <c r="R152" s="139">
        <f>Q152*H152</f>
        <v>6.5519999999999995E-2</v>
      </c>
      <c r="S152" s="139">
        <v>0</v>
      </c>
      <c r="T152" s="140">
        <f>S152*H152</f>
        <v>0</v>
      </c>
      <c r="AR152" s="141" t="s">
        <v>327</v>
      </c>
      <c r="AT152" s="141" t="s">
        <v>328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2058</v>
      </c>
    </row>
    <row r="153" spans="2:65" s="12" customFormat="1">
      <c r="B153" s="143"/>
      <c r="D153" s="144" t="s">
        <v>167</v>
      </c>
      <c r="F153" s="146" t="s">
        <v>2059</v>
      </c>
      <c r="H153" s="147">
        <v>31.2</v>
      </c>
      <c r="I153" s="148"/>
      <c r="L153" s="143"/>
      <c r="M153" s="149"/>
      <c r="T153" s="150"/>
      <c r="AT153" s="145" t="s">
        <v>167</v>
      </c>
      <c r="AU153" s="145" t="s">
        <v>90</v>
      </c>
      <c r="AV153" s="12" t="s">
        <v>90</v>
      </c>
      <c r="AW153" s="12" t="s">
        <v>4</v>
      </c>
      <c r="AX153" s="12" t="s">
        <v>88</v>
      </c>
      <c r="AY153" s="145" t="s">
        <v>158</v>
      </c>
    </row>
    <row r="154" spans="2:65" s="1" customFormat="1" ht="16.5" customHeight="1">
      <c r="B154" s="30"/>
      <c r="C154" s="158" t="s">
        <v>280</v>
      </c>
      <c r="D154" s="158" t="s">
        <v>328</v>
      </c>
      <c r="E154" s="159" t="s">
        <v>2060</v>
      </c>
      <c r="F154" s="160" t="s">
        <v>2061</v>
      </c>
      <c r="G154" s="161" t="s">
        <v>297</v>
      </c>
      <c r="H154" s="162">
        <v>19.2</v>
      </c>
      <c r="I154" s="163"/>
      <c r="J154" s="164">
        <f>ROUND(I154*H154,2)</f>
        <v>0</v>
      </c>
      <c r="K154" s="160" t="s">
        <v>164</v>
      </c>
      <c r="L154" s="165"/>
      <c r="M154" s="166" t="s">
        <v>1</v>
      </c>
      <c r="N154" s="167" t="s">
        <v>45</v>
      </c>
      <c r="P154" s="139">
        <f>O154*H154</f>
        <v>0</v>
      </c>
      <c r="Q154" s="139">
        <v>2.8E-3</v>
      </c>
      <c r="R154" s="139">
        <f>Q154*H154</f>
        <v>5.3759999999999995E-2</v>
      </c>
      <c r="S154" s="139">
        <v>0</v>
      </c>
      <c r="T154" s="140">
        <f>S154*H154</f>
        <v>0</v>
      </c>
      <c r="AR154" s="141" t="s">
        <v>327</v>
      </c>
      <c r="AT154" s="141" t="s">
        <v>328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247</v>
      </c>
      <c r="BM154" s="141" t="s">
        <v>2062</v>
      </c>
    </row>
    <row r="155" spans="2:65" s="12" customFormat="1">
      <c r="B155" s="143"/>
      <c r="D155" s="144" t="s">
        <v>167</v>
      </c>
      <c r="F155" s="146" t="s">
        <v>2063</v>
      </c>
      <c r="H155" s="147">
        <v>19.2</v>
      </c>
      <c r="I155" s="148"/>
      <c r="L155" s="143"/>
      <c r="M155" s="149"/>
      <c r="T155" s="150"/>
      <c r="AT155" s="145" t="s">
        <v>167</v>
      </c>
      <c r="AU155" s="145" t="s">
        <v>90</v>
      </c>
      <c r="AV155" s="12" t="s">
        <v>90</v>
      </c>
      <c r="AW155" s="12" t="s">
        <v>4</v>
      </c>
      <c r="AX155" s="12" t="s">
        <v>88</v>
      </c>
      <c r="AY155" s="145" t="s">
        <v>158</v>
      </c>
    </row>
    <row r="156" spans="2:65" s="1" customFormat="1" ht="33" customHeight="1">
      <c r="B156" s="30"/>
      <c r="C156" s="130" t="s">
        <v>289</v>
      </c>
      <c r="D156" s="130" t="s">
        <v>160</v>
      </c>
      <c r="E156" s="131" t="s">
        <v>2064</v>
      </c>
      <c r="F156" s="132" t="s">
        <v>2065</v>
      </c>
      <c r="G156" s="133" t="s">
        <v>297</v>
      </c>
      <c r="H156" s="134">
        <v>4</v>
      </c>
      <c r="I156" s="135"/>
      <c r="J156" s="136">
        <f>ROUND(I156*H156,2)</f>
        <v>0</v>
      </c>
      <c r="K156" s="132" t="s">
        <v>164</v>
      </c>
      <c r="L156" s="30"/>
      <c r="M156" s="137" t="s">
        <v>1</v>
      </c>
      <c r="N156" s="138" t="s">
        <v>45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247</v>
      </c>
      <c r="AT156" s="141" t="s">
        <v>160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2066</v>
      </c>
    </row>
    <row r="157" spans="2:65" s="1" customFormat="1" ht="24.2" customHeight="1">
      <c r="B157" s="30"/>
      <c r="C157" s="158" t="s">
        <v>294</v>
      </c>
      <c r="D157" s="158" t="s">
        <v>328</v>
      </c>
      <c r="E157" s="159" t="s">
        <v>2067</v>
      </c>
      <c r="F157" s="160" t="s">
        <v>2068</v>
      </c>
      <c r="G157" s="161" t="s">
        <v>307</v>
      </c>
      <c r="H157" s="162">
        <v>4.8</v>
      </c>
      <c r="I157" s="163"/>
      <c r="J157" s="164">
        <f>ROUND(I157*H157,2)</f>
        <v>0</v>
      </c>
      <c r="K157" s="160" t="s">
        <v>164</v>
      </c>
      <c r="L157" s="165"/>
      <c r="M157" s="166" t="s">
        <v>1</v>
      </c>
      <c r="N157" s="167" t="s">
        <v>45</v>
      </c>
      <c r="P157" s="139">
        <f>O157*H157</f>
        <v>0</v>
      </c>
      <c r="Q157" s="139">
        <v>4.1000000000000003E-3</v>
      </c>
      <c r="R157" s="139">
        <f>Q157*H157</f>
        <v>1.968E-2</v>
      </c>
      <c r="S157" s="139">
        <v>0</v>
      </c>
      <c r="T157" s="140">
        <f>S157*H157</f>
        <v>0</v>
      </c>
      <c r="AR157" s="141" t="s">
        <v>327</v>
      </c>
      <c r="AT157" s="141" t="s">
        <v>328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2069</v>
      </c>
    </row>
    <row r="158" spans="2:65" s="12" customFormat="1">
      <c r="B158" s="143"/>
      <c r="D158" s="144" t="s">
        <v>167</v>
      </c>
      <c r="F158" s="146" t="s">
        <v>2070</v>
      </c>
      <c r="H158" s="147">
        <v>4.8</v>
      </c>
      <c r="I158" s="148"/>
      <c r="L158" s="143"/>
      <c r="M158" s="149"/>
      <c r="T158" s="150"/>
      <c r="AT158" s="145" t="s">
        <v>167</v>
      </c>
      <c r="AU158" s="145" t="s">
        <v>90</v>
      </c>
      <c r="AV158" s="12" t="s">
        <v>90</v>
      </c>
      <c r="AW158" s="12" t="s">
        <v>4</v>
      </c>
      <c r="AX158" s="12" t="s">
        <v>88</v>
      </c>
      <c r="AY158" s="145" t="s">
        <v>158</v>
      </c>
    </row>
    <row r="159" spans="2:65" s="1" customFormat="1" ht="37.9" customHeight="1">
      <c r="B159" s="30"/>
      <c r="C159" s="130" t="s">
        <v>299</v>
      </c>
      <c r="D159" s="130" t="s">
        <v>160</v>
      </c>
      <c r="E159" s="131" t="s">
        <v>2071</v>
      </c>
      <c r="F159" s="132" t="s">
        <v>2072</v>
      </c>
      <c r="G159" s="133" t="s">
        <v>307</v>
      </c>
      <c r="H159" s="134">
        <v>1</v>
      </c>
      <c r="I159" s="135"/>
      <c r="J159" s="136">
        <f>ROUND(I159*H159,2)</f>
        <v>0</v>
      </c>
      <c r="K159" s="132" t="s">
        <v>164</v>
      </c>
      <c r="L159" s="30"/>
      <c r="M159" s="137" t="s">
        <v>1</v>
      </c>
      <c r="N159" s="138" t="s">
        <v>45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247</v>
      </c>
      <c r="AT159" s="141" t="s">
        <v>160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247</v>
      </c>
      <c r="BM159" s="141" t="s">
        <v>2073</v>
      </c>
    </row>
    <row r="160" spans="2:65" s="1" customFormat="1" ht="16.5" customHeight="1">
      <c r="B160" s="30"/>
      <c r="C160" s="158" t="s">
        <v>304</v>
      </c>
      <c r="D160" s="158" t="s">
        <v>328</v>
      </c>
      <c r="E160" s="159" t="s">
        <v>2074</v>
      </c>
      <c r="F160" s="160" t="s">
        <v>2075</v>
      </c>
      <c r="G160" s="161" t="s">
        <v>307</v>
      </c>
      <c r="H160" s="162">
        <v>1</v>
      </c>
      <c r="I160" s="163"/>
      <c r="J160" s="164">
        <f>ROUND(I160*H160,2)</f>
        <v>0</v>
      </c>
      <c r="K160" s="160" t="s">
        <v>164</v>
      </c>
      <c r="L160" s="165"/>
      <c r="M160" s="166" t="s">
        <v>1</v>
      </c>
      <c r="N160" s="167" t="s">
        <v>45</v>
      </c>
      <c r="P160" s="139">
        <f>O160*H160</f>
        <v>0</v>
      </c>
      <c r="Q160" s="139">
        <v>1.1999999999999999E-3</v>
      </c>
      <c r="R160" s="139">
        <f>Q160*H160</f>
        <v>1.1999999999999999E-3</v>
      </c>
      <c r="S160" s="139">
        <v>0</v>
      </c>
      <c r="T160" s="140">
        <f>S160*H160</f>
        <v>0</v>
      </c>
      <c r="AR160" s="141" t="s">
        <v>327</v>
      </c>
      <c r="AT160" s="141" t="s">
        <v>328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2076</v>
      </c>
    </row>
    <row r="161" spans="2:65" s="1" customFormat="1" ht="16.5" customHeight="1">
      <c r="B161" s="30"/>
      <c r="C161" s="158" t="s">
        <v>309</v>
      </c>
      <c r="D161" s="158" t="s">
        <v>328</v>
      </c>
      <c r="E161" s="159" t="s">
        <v>2077</v>
      </c>
      <c r="F161" s="160" t="s">
        <v>2078</v>
      </c>
      <c r="G161" s="161" t="s">
        <v>307</v>
      </c>
      <c r="H161" s="162">
        <v>1</v>
      </c>
      <c r="I161" s="163"/>
      <c r="J161" s="164">
        <f>ROUND(I161*H161,2)</f>
        <v>0</v>
      </c>
      <c r="K161" s="160" t="s">
        <v>164</v>
      </c>
      <c r="L161" s="165"/>
      <c r="M161" s="166" t="s">
        <v>1</v>
      </c>
      <c r="N161" s="167" t="s">
        <v>45</v>
      </c>
      <c r="P161" s="139">
        <f>O161*H161</f>
        <v>0</v>
      </c>
      <c r="Q161" s="139">
        <v>4.0000000000000002E-4</v>
      </c>
      <c r="R161" s="139">
        <f>Q161*H161</f>
        <v>4.0000000000000002E-4</v>
      </c>
      <c r="S161" s="139">
        <v>0</v>
      </c>
      <c r="T161" s="140">
        <f>S161*H161</f>
        <v>0</v>
      </c>
      <c r="AR161" s="141" t="s">
        <v>327</v>
      </c>
      <c r="AT161" s="141" t="s">
        <v>328</v>
      </c>
      <c r="AU161" s="141" t="s">
        <v>90</v>
      </c>
      <c r="AY161" s="15" t="s">
        <v>158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88</v>
      </c>
      <c r="BK161" s="142">
        <f>ROUND(I161*H161,2)</f>
        <v>0</v>
      </c>
      <c r="BL161" s="15" t="s">
        <v>247</v>
      </c>
      <c r="BM161" s="141" t="s">
        <v>2079</v>
      </c>
    </row>
    <row r="162" spans="2:65" s="1" customFormat="1" ht="16.5" customHeight="1">
      <c r="B162" s="30"/>
      <c r="C162" s="158" t="s">
        <v>313</v>
      </c>
      <c r="D162" s="158" t="s">
        <v>328</v>
      </c>
      <c r="E162" s="159" t="s">
        <v>2080</v>
      </c>
      <c r="F162" s="160" t="s">
        <v>2081</v>
      </c>
      <c r="G162" s="161" t="s">
        <v>307</v>
      </c>
      <c r="H162" s="162">
        <v>1</v>
      </c>
      <c r="I162" s="163"/>
      <c r="J162" s="164">
        <f>ROUND(I162*H162,2)</f>
        <v>0</v>
      </c>
      <c r="K162" s="160" t="s">
        <v>164</v>
      </c>
      <c r="L162" s="165"/>
      <c r="M162" s="166" t="s">
        <v>1</v>
      </c>
      <c r="N162" s="167" t="s">
        <v>45</v>
      </c>
      <c r="P162" s="139">
        <f>O162*H162</f>
        <v>0</v>
      </c>
      <c r="Q162" s="139">
        <v>1.2500000000000001E-2</v>
      </c>
      <c r="R162" s="139">
        <f>Q162*H162</f>
        <v>1.2500000000000001E-2</v>
      </c>
      <c r="S162" s="139">
        <v>0</v>
      </c>
      <c r="T162" s="140">
        <f>S162*H162</f>
        <v>0</v>
      </c>
      <c r="AR162" s="141" t="s">
        <v>327</v>
      </c>
      <c r="AT162" s="141" t="s">
        <v>328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2082</v>
      </c>
    </row>
    <row r="163" spans="2:65" s="1" customFormat="1" ht="24.2" customHeight="1">
      <c r="B163" s="30"/>
      <c r="C163" s="158" t="s">
        <v>317</v>
      </c>
      <c r="D163" s="158" t="s">
        <v>328</v>
      </c>
      <c r="E163" s="159" t="s">
        <v>2083</v>
      </c>
      <c r="F163" s="160" t="s">
        <v>2084</v>
      </c>
      <c r="G163" s="161" t="s">
        <v>307</v>
      </c>
      <c r="H163" s="162">
        <v>1</v>
      </c>
      <c r="I163" s="163"/>
      <c r="J163" s="164">
        <f>ROUND(I163*H163,2)</f>
        <v>0</v>
      </c>
      <c r="K163" s="160" t="s">
        <v>1</v>
      </c>
      <c r="L163" s="165"/>
      <c r="M163" s="166" t="s">
        <v>1</v>
      </c>
      <c r="N163" s="167" t="s">
        <v>45</v>
      </c>
      <c r="P163" s="139">
        <f>O163*H163</f>
        <v>0</v>
      </c>
      <c r="Q163" s="139">
        <v>7.0999999999999994E-2</v>
      </c>
      <c r="R163" s="139">
        <f>Q163*H163</f>
        <v>7.0999999999999994E-2</v>
      </c>
      <c r="S163" s="139">
        <v>0</v>
      </c>
      <c r="T163" s="140">
        <f>S163*H163</f>
        <v>0</v>
      </c>
      <c r="AR163" s="141" t="s">
        <v>327</v>
      </c>
      <c r="AT163" s="141" t="s">
        <v>328</v>
      </c>
      <c r="AU163" s="141" t="s">
        <v>90</v>
      </c>
      <c r="AY163" s="15" t="s">
        <v>158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88</v>
      </c>
      <c r="BK163" s="142">
        <f>ROUND(I163*H163,2)</f>
        <v>0</v>
      </c>
      <c r="BL163" s="15" t="s">
        <v>247</v>
      </c>
      <c r="BM163" s="141" t="s">
        <v>2085</v>
      </c>
    </row>
    <row r="164" spans="2:65" s="1" customFormat="1">
      <c r="B164" s="30"/>
      <c r="D164" s="144" t="s">
        <v>417</v>
      </c>
      <c r="F164" s="168" t="s">
        <v>2086</v>
      </c>
      <c r="I164" s="169"/>
      <c r="L164" s="30"/>
      <c r="M164" s="170"/>
      <c r="T164" s="54"/>
      <c r="AT164" s="15" t="s">
        <v>417</v>
      </c>
      <c r="AU164" s="15" t="s">
        <v>90</v>
      </c>
    </row>
    <row r="165" spans="2:65" s="1" customFormat="1" ht="24.2" customHeight="1">
      <c r="B165" s="30"/>
      <c r="C165" s="130" t="s">
        <v>321</v>
      </c>
      <c r="D165" s="130" t="s">
        <v>160</v>
      </c>
      <c r="E165" s="131" t="s">
        <v>2087</v>
      </c>
      <c r="F165" s="132" t="s">
        <v>2088</v>
      </c>
      <c r="G165" s="133" t="s">
        <v>307</v>
      </c>
      <c r="H165" s="134">
        <v>2</v>
      </c>
      <c r="I165" s="135"/>
      <c r="J165" s="136">
        <f>ROUND(I165*H165,2)</f>
        <v>0</v>
      </c>
      <c r="K165" s="132" t="s">
        <v>1</v>
      </c>
      <c r="L165" s="30"/>
      <c r="M165" s="137" t="s">
        <v>1</v>
      </c>
      <c r="N165" s="138" t="s">
        <v>45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247</v>
      </c>
      <c r="AT165" s="141" t="s">
        <v>160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2089</v>
      </c>
    </row>
    <row r="166" spans="2:65" s="1" customFormat="1" ht="24.2" customHeight="1">
      <c r="B166" s="30"/>
      <c r="C166" s="130" t="s">
        <v>327</v>
      </c>
      <c r="D166" s="130" t="s">
        <v>160</v>
      </c>
      <c r="E166" s="131" t="s">
        <v>2090</v>
      </c>
      <c r="F166" s="132" t="s">
        <v>2091</v>
      </c>
      <c r="G166" s="133" t="s">
        <v>307</v>
      </c>
      <c r="H166" s="134">
        <v>2</v>
      </c>
      <c r="I166" s="135"/>
      <c r="J166" s="136">
        <f>ROUND(I166*H166,2)</f>
        <v>0</v>
      </c>
      <c r="K166" s="132" t="s">
        <v>1</v>
      </c>
      <c r="L166" s="30"/>
      <c r="M166" s="137" t="s">
        <v>1</v>
      </c>
      <c r="N166" s="138" t="s">
        <v>45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247</v>
      </c>
      <c r="AT166" s="141" t="s">
        <v>160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2092</v>
      </c>
    </row>
    <row r="167" spans="2:65" s="1" customFormat="1" ht="24.2" customHeight="1">
      <c r="B167" s="30"/>
      <c r="C167" s="130" t="s">
        <v>332</v>
      </c>
      <c r="D167" s="130" t="s">
        <v>160</v>
      </c>
      <c r="E167" s="131" t="s">
        <v>1962</v>
      </c>
      <c r="F167" s="132" t="s">
        <v>1963</v>
      </c>
      <c r="G167" s="133" t="s">
        <v>239</v>
      </c>
      <c r="H167" s="134">
        <v>0.28299999999999997</v>
      </c>
      <c r="I167" s="135"/>
      <c r="J167" s="136">
        <f>ROUND(I167*H167,2)</f>
        <v>0</v>
      </c>
      <c r="K167" s="132" t="s">
        <v>164</v>
      </c>
      <c r="L167" s="30"/>
      <c r="M167" s="137" t="s">
        <v>1</v>
      </c>
      <c r="N167" s="138" t="s">
        <v>45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247</v>
      </c>
      <c r="AT167" s="141" t="s">
        <v>160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2093</v>
      </c>
    </row>
    <row r="168" spans="2:65" s="1" customFormat="1" ht="24.2" customHeight="1">
      <c r="B168" s="30"/>
      <c r="C168" s="130" t="s">
        <v>336</v>
      </c>
      <c r="D168" s="130" t="s">
        <v>160</v>
      </c>
      <c r="E168" s="131" t="s">
        <v>2094</v>
      </c>
      <c r="F168" s="132" t="s">
        <v>2095</v>
      </c>
      <c r="G168" s="133" t="s">
        <v>239</v>
      </c>
      <c r="H168" s="134">
        <v>0.28299999999999997</v>
      </c>
      <c r="I168" s="135"/>
      <c r="J168" s="136">
        <f>ROUND(I168*H168,2)</f>
        <v>0</v>
      </c>
      <c r="K168" s="132" t="s">
        <v>164</v>
      </c>
      <c r="L168" s="30"/>
      <c r="M168" s="137" t="s">
        <v>1</v>
      </c>
      <c r="N168" s="138" t="s">
        <v>45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247</v>
      </c>
      <c r="AT168" s="141" t="s">
        <v>160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2096</v>
      </c>
    </row>
    <row r="169" spans="2:65" s="1" customFormat="1" ht="16.5" customHeight="1">
      <c r="B169" s="30"/>
      <c r="C169" s="130" t="s">
        <v>341</v>
      </c>
      <c r="D169" s="130" t="s">
        <v>160</v>
      </c>
      <c r="E169" s="131" t="s">
        <v>2097</v>
      </c>
      <c r="F169" s="132" t="s">
        <v>2098</v>
      </c>
      <c r="G169" s="133" t="s">
        <v>806</v>
      </c>
      <c r="H169" s="134">
        <v>65</v>
      </c>
      <c r="I169" s="135"/>
      <c r="J169" s="136">
        <f>ROUND(I169*H169,2)</f>
        <v>0</v>
      </c>
      <c r="K169" s="132" t="s">
        <v>1</v>
      </c>
      <c r="L169" s="30"/>
      <c r="M169" s="137" t="s">
        <v>1</v>
      </c>
      <c r="N169" s="138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247</v>
      </c>
      <c r="AT169" s="141" t="s">
        <v>160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2099</v>
      </c>
    </row>
    <row r="170" spans="2:65" s="1" customFormat="1" ht="16.5" customHeight="1">
      <c r="B170" s="30"/>
      <c r="C170" s="130" t="s">
        <v>346</v>
      </c>
      <c r="D170" s="130" t="s">
        <v>160</v>
      </c>
      <c r="E170" s="131" t="s">
        <v>2100</v>
      </c>
      <c r="F170" s="132" t="s">
        <v>2101</v>
      </c>
      <c r="G170" s="133" t="s">
        <v>1839</v>
      </c>
      <c r="H170" s="134">
        <v>8</v>
      </c>
      <c r="I170" s="135"/>
      <c r="J170" s="136">
        <f>ROUND(I170*H170,2)</f>
        <v>0</v>
      </c>
      <c r="K170" s="132" t="s">
        <v>1</v>
      </c>
      <c r="L170" s="30"/>
      <c r="M170" s="137" t="s">
        <v>1</v>
      </c>
      <c r="N170" s="138" t="s">
        <v>45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247</v>
      </c>
      <c r="AT170" s="141" t="s">
        <v>160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2102</v>
      </c>
    </row>
    <row r="171" spans="2:65" s="1" customFormat="1" ht="16.5" customHeight="1">
      <c r="B171" s="30"/>
      <c r="C171" s="130" t="s">
        <v>351</v>
      </c>
      <c r="D171" s="130" t="s">
        <v>160</v>
      </c>
      <c r="E171" s="131" t="s">
        <v>2103</v>
      </c>
      <c r="F171" s="132" t="s">
        <v>2104</v>
      </c>
      <c r="G171" s="133" t="s">
        <v>1839</v>
      </c>
      <c r="H171" s="134">
        <v>9</v>
      </c>
      <c r="I171" s="135"/>
      <c r="J171" s="136">
        <f>ROUND(I171*H171,2)</f>
        <v>0</v>
      </c>
      <c r="K171" s="132" t="s">
        <v>1</v>
      </c>
      <c r="L171" s="30"/>
      <c r="M171" s="137" t="s">
        <v>1</v>
      </c>
      <c r="N171" s="138" t="s">
        <v>45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247</v>
      </c>
      <c r="AT171" s="141" t="s">
        <v>160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2105</v>
      </c>
    </row>
    <row r="172" spans="2:65" s="1" customFormat="1" ht="16.5" customHeight="1">
      <c r="B172" s="30"/>
      <c r="C172" s="130" t="s">
        <v>356</v>
      </c>
      <c r="D172" s="130" t="s">
        <v>160</v>
      </c>
      <c r="E172" s="131" t="s">
        <v>2106</v>
      </c>
      <c r="F172" s="132" t="s">
        <v>2104</v>
      </c>
      <c r="G172" s="133" t="s">
        <v>1839</v>
      </c>
      <c r="H172" s="134">
        <v>9</v>
      </c>
      <c r="I172" s="135"/>
      <c r="J172" s="136">
        <f>ROUND(I172*H172,2)</f>
        <v>0</v>
      </c>
      <c r="K172" s="132" t="s">
        <v>1</v>
      </c>
      <c r="L172" s="30"/>
      <c r="M172" s="137" t="s">
        <v>1</v>
      </c>
      <c r="N172" s="138" t="s">
        <v>45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247</v>
      </c>
      <c r="AT172" s="141" t="s">
        <v>160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247</v>
      </c>
      <c r="BM172" s="141" t="s">
        <v>2107</v>
      </c>
    </row>
    <row r="173" spans="2:65" s="1" customFormat="1" ht="16.5" customHeight="1">
      <c r="B173" s="30"/>
      <c r="C173" s="130" t="s">
        <v>361</v>
      </c>
      <c r="D173" s="130" t="s">
        <v>160</v>
      </c>
      <c r="E173" s="131" t="s">
        <v>2108</v>
      </c>
      <c r="F173" s="132" t="s">
        <v>2109</v>
      </c>
      <c r="G173" s="133" t="s">
        <v>1839</v>
      </c>
      <c r="H173" s="134">
        <v>1</v>
      </c>
      <c r="I173" s="135"/>
      <c r="J173" s="136">
        <f>ROUND(I173*H173,2)</f>
        <v>0</v>
      </c>
      <c r="K173" s="132" t="s">
        <v>1</v>
      </c>
      <c r="L173" s="30"/>
      <c r="M173" s="137" t="s">
        <v>1</v>
      </c>
      <c r="N173" s="138" t="s">
        <v>45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247</v>
      </c>
      <c r="AT173" s="141" t="s">
        <v>160</v>
      </c>
      <c r="AU173" s="141" t="s">
        <v>90</v>
      </c>
      <c r="AY173" s="15" t="s">
        <v>158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88</v>
      </c>
      <c r="BK173" s="142">
        <f>ROUND(I173*H173,2)</f>
        <v>0</v>
      </c>
      <c r="BL173" s="15" t="s">
        <v>247</v>
      </c>
      <c r="BM173" s="141" t="s">
        <v>2110</v>
      </c>
    </row>
    <row r="174" spans="2:65" s="1" customFormat="1" ht="16.5" customHeight="1">
      <c r="B174" s="30"/>
      <c r="C174" s="130" t="s">
        <v>366</v>
      </c>
      <c r="D174" s="130" t="s">
        <v>160</v>
      </c>
      <c r="E174" s="131" t="s">
        <v>2111</v>
      </c>
      <c r="F174" s="132" t="s">
        <v>2112</v>
      </c>
      <c r="G174" s="133" t="s">
        <v>1839</v>
      </c>
      <c r="H174" s="134">
        <v>1</v>
      </c>
      <c r="I174" s="135"/>
      <c r="J174" s="136">
        <f>ROUND(I174*H174,2)</f>
        <v>0</v>
      </c>
      <c r="K174" s="132" t="s">
        <v>1</v>
      </c>
      <c r="L174" s="30"/>
      <c r="M174" s="137" t="s">
        <v>1</v>
      </c>
      <c r="N174" s="138" t="s">
        <v>45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247</v>
      </c>
      <c r="AT174" s="141" t="s">
        <v>160</v>
      </c>
      <c r="AU174" s="141" t="s">
        <v>90</v>
      </c>
      <c r="AY174" s="15" t="s">
        <v>158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88</v>
      </c>
      <c r="BK174" s="142">
        <f>ROUND(I174*H174,2)</f>
        <v>0</v>
      </c>
      <c r="BL174" s="15" t="s">
        <v>247</v>
      </c>
      <c r="BM174" s="141" t="s">
        <v>2113</v>
      </c>
    </row>
    <row r="175" spans="2:65" s="1" customFormat="1" ht="21.75" customHeight="1">
      <c r="B175" s="30"/>
      <c r="C175" s="130" t="s">
        <v>373</v>
      </c>
      <c r="D175" s="130" t="s">
        <v>160</v>
      </c>
      <c r="E175" s="131" t="s">
        <v>2114</v>
      </c>
      <c r="F175" s="132" t="s">
        <v>2115</v>
      </c>
      <c r="G175" s="133" t="s">
        <v>1839</v>
      </c>
      <c r="H175" s="134">
        <v>1</v>
      </c>
      <c r="I175" s="135"/>
      <c r="J175" s="136">
        <f>ROUND(I175*H175,2)</f>
        <v>0</v>
      </c>
      <c r="K175" s="132" t="s">
        <v>1</v>
      </c>
      <c r="L175" s="30"/>
      <c r="M175" s="137" t="s">
        <v>1</v>
      </c>
      <c r="N175" s="138" t="s">
        <v>45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247</v>
      </c>
      <c r="AT175" s="141" t="s">
        <v>160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2116</v>
      </c>
    </row>
    <row r="176" spans="2:65" s="1" customFormat="1" ht="16.5" customHeight="1">
      <c r="B176" s="30"/>
      <c r="C176" s="130" t="s">
        <v>378</v>
      </c>
      <c r="D176" s="130" t="s">
        <v>160</v>
      </c>
      <c r="E176" s="131" t="s">
        <v>2117</v>
      </c>
      <c r="F176" s="132" t="s">
        <v>2118</v>
      </c>
      <c r="G176" s="133" t="s">
        <v>1839</v>
      </c>
      <c r="H176" s="134">
        <v>1</v>
      </c>
      <c r="I176" s="135"/>
      <c r="J176" s="136">
        <f>ROUND(I176*H176,2)</f>
        <v>0</v>
      </c>
      <c r="K176" s="132" t="s">
        <v>1</v>
      </c>
      <c r="L176" s="30"/>
      <c r="M176" s="137" t="s">
        <v>1</v>
      </c>
      <c r="N176" s="138" t="s">
        <v>45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247</v>
      </c>
      <c r="AT176" s="141" t="s">
        <v>160</v>
      </c>
      <c r="AU176" s="141" t="s">
        <v>90</v>
      </c>
      <c r="AY176" s="15" t="s">
        <v>158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88</v>
      </c>
      <c r="BK176" s="142">
        <f>ROUND(I176*H176,2)</f>
        <v>0</v>
      </c>
      <c r="BL176" s="15" t="s">
        <v>247</v>
      </c>
      <c r="BM176" s="141" t="s">
        <v>2119</v>
      </c>
    </row>
    <row r="177" spans="2:65" s="11" customFormat="1" ht="25.9" customHeight="1">
      <c r="B177" s="118"/>
      <c r="D177" s="119" t="s">
        <v>79</v>
      </c>
      <c r="E177" s="120" t="s">
        <v>1763</v>
      </c>
      <c r="F177" s="120" t="s">
        <v>1764</v>
      </c>
      <c r="I177" s="121"/>
      <c r="J177" s="122">
        <f>BK177</f>
        <v>0</v>
      </c>
      <c r="L177" s="118"/>
      <c r="M177" s="123"/>
      <c r="P177" s="124">
        <f>P178+P180+P182</f>
        <v>0</v>
      </c>
      <c r="R177" s="124">
        <f>R178+R180+R182</f>
        <v>0</v>
      </c>
      <c r="T177" s="125">
        <f>T178+T180+T182</f>
        <v>0</v>
      </c>
      <c r="AR177" s="119" t="s">
        <v>190</v>
      </c>
      <c r="AT177" s="126" t="s">
        <v>79</v>
      </c>
      <c r="AU177" s="126" t="s">
        <v>80</v>
      </c>
      <c r="AY177" s="119" t="s">
        <v>158</v>
      </c>
      <c r="BK177" s="127">
        <f>BK178+BK180+BK182</f>
        <v>0</v>
      </c>
    </row>
    <row r="178" spans="2:65" s="11" customFormat="1" ht="22.9" customHeight="1">
      <c r="B178" s="118"/>
      <c r="D178" s="119" t="s">
        <v>79</v>
      </c>
      <c r="E178" s="128" t="s">
        <v>1765</v>
      </c>
      <c r="F178" s="128" t="s">
        <v>1766</v>
      </c>
      <c r="I178" s="121"/>
      <c r="J178" s="129">
        <f>BK178</f>
        <v>0</v>
      </c>
      <c r="L178" s="118"/>
      <c r="M178" s="123"/>
      <c r="P178" s="124">
        <f>P179</f>
        <v>0</v>
      </c>
      <c r="R178" s="124">
        <f>R179</f>
        <v>0</v>
      </c>
      <c r="T178" s="125">
        <f>T179</f>
        <v>0</v>
      </c>
      <c r="AR178" s="119" t="s">
        <v>190</v>
      </c>
      <c r="AT178" s="126" t="s">
        <v>79</v>
      </c>
      <c r="AU178" s="126" t="s">
        <v>88</v>
      </c>
      <c r="AY178" s="119" t="s">
        <v>158</v>
      </c>
      <c r="BK178" s="127">
        <f>BK179</f>
        <v>0</v>
      </c>
    </row>
    <row r="179" spans="2:65" s="1" customFormat="1" ht="16.5" customHeight="1">
      <c r="B179" s="30"/>
      <c r="C179" s="130" t="s">
        <v>384</v>
      </c>
      <c r="D179" s="130" t="s">
        <v>160</v>
      </c>
      <c r="E179" s="131" t="s">
        <v>1767</v>
      </c>
      <c r="F179" s="132" t="s">
        <v>1768</v>
      </c>
      <c r="G179" s="133" t="s">
        <v>1769</v>
      </c>
      <c r="H179" s="134">
        <v>1</v>
      </c>
      <c r="I179" s="135"/>
      <c r="J179" s="136">
        <f>ROUND(I179*H179,2)</f>
        <v>0</v>
      </c>
      <c r="K179" s="132" t="s">
        <v>164</v>
      </c>
      <c r="L179" s="30"/>
      <c r="M179" s="137" t="s">
        <v>1</v>
      </c>
      <c r="N179" s="138" t="s">
        <v>45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1770</v>
      </c>
      <c r="AT179" s="141" t="s">
        <v>160</v>
      </c>
      <c r="AU179" s="141" t="s">
        <v>90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1770</v>
      </c>
      <c r="BM179" s="141" t="s">
        <v>2120</v>
      </c>
    </row>
    <row r="180" spans="2:65" s="11" customFormat="1" ht="22.9" customHeight="1">
      <c r="B180" s="118"/>
      <c r="D180" s="119" t="s">
        <v>79</v>
      </c>
      <c r="E180" s="128" t="s">
        <v>1772</v>
      </c>
      <c r="F180" s="128" t="s">
        <v>1773</v>
      </c>
      <c r="I180" s="121"/>
      <c r="J180" s="129">
        <f>BK180</f>
        <v>0</v>
      </c>
      <c r="L180" s="118"/>
      <c r="M180" s="123"/>
      <c r="P180" s="124">
        <f>P181</f>
        <v>0</v>
      </c>
      <c r="R180" s="124">
        <f>R181</f>
        <v>0</v>
      </c>
      <c r="T180" s="125">
        <f>T181</f>
        <v>0</v>
      </c>
      <c r="AR180" s="119" t="s">
        <v>190</v>
      </c>
      <c r="AT180" s="126" t="s">
        <v>79</v>
      </c>
      <c r="AU180" s="126" t="s">
        <v>88</v>
      </c>
      <c r="AY180" s="119" t="s">
        <v>158</v>
      </c>
      <c r="BK180" s="127">
        <f>BK181</f>
        <v>0</v>
      </c>
    </row>
    <row r="181" spans="2:65" s="1" customFormat="1" ht="16.5" customHeight="1">
      <c r="B181" s="30"/>
      <c r="C181" s="130" t="s">
        <v>388</v>
      </c>
      <c r="D181" s="130" t="s">
        <v>160</v>
      </c>
      <c r="E181" s="131" t="s">
        <v>1777</v>
      </c>
      <c r="F181" s="132" t="s">
        <v>1778</v>
      </c>
      <c r="G181" s="133" t="s">
        <v>1769</v>
      </c>
      <c r="H181" s="134">
        <v>1</v>
      </c>
      <c r="I181" s="135"/>
      <c r="J181" s="136">
        <f>ROUND(I181*H181,2)</f>
        <v>0</v>
      </c>
      <c r="K181" s="132" t="s">
        <v>164</v>
      </c>
      <c r="L181" s="30"/>
      <c r="M181" s="137" t="s">
        <v>1</v>
      </c>
      <c r="N181" s="138" t="s">
        <v>45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1770</v>
      </c>
      <c r="AT181" s="141" t="s">
        <v>160</v>
      </c>
      <c r="AU181" s="141" t="s">
        <v>90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1770</v>
      </c>
      <c r="BM181" s="141" t="s">
        <v>2121</v>
      </c>
    </row>
    <row r="182" spans="2:65" s="11" customFormat="1" ht="22.9" customHeight="1">
      <c r="B182" s="118"/>
      <c r="D182" s="119" t="s">
        <v>79</v>
      </c>
      <c r="E182" s="128" t="s">
        <v>2122</v>
      </c>
      <c r="F182" s="128" t="s">
        <v>2123</v>
      </c>
      <c r="I182" s="121"/>
      <c r="J182" s="129">
        <f>BK182</f>
        <v>0</v>
      </c>
      <c r="L182" s="118"/>
      <c r="M182" s="123"/>
      <c r="P182" s="124">
        <f>P183</f>
        <v>0</v>
      </c>
      <c r="R182" s="124">
        <f>R183</f>
        <v>0</v>
      </c>
      <c r="T182" s="125">
        <f>T183</f>
        <v>0</v>
      </c>
      <c r="AR182" s="119" t="s">
        <v>190</v>
      </c>
      <c r="AT182" s="126" t="s">
        <v>79</v>
      </c>
      <c r="AU182" s="126" t="s">
        <v>88</v>
      </c>
      <c r="AY182" s="119" t="s">
        <v>158</v>
      </c>
      <c r="BK182" s="127">
        <f>BK183</f>
        <v>0</v>
      </c>
    </row>
    <row r="183" spans="2:65" s="1" customFormat="1" ht="16.5" customHeight="1">
      <c r="B183" s="30"/>
      <c r="C183" s="130" t="s">
        <v>395</v>
      </c>
      <c r="D183" s="130" t="s">
        <v>160</v>
      </c>
      <c r="E183" s="131" t="s">
        <v>2124</v>
      </c>
      <c r="F183" s="132" t="s">
        <v>2125</v>
      </c>
      <c r="G183" s="133" t="s">
        <v>1769</v>
      </c>
      <c r="H183" s="134">
        <v>1</v>
      </c>
      <c r="I183" s="135"/>
      <c r="J183" s="136">
        <f>ROUND(I183*H183,2)</f>
        <v>0</v>
      </c>
      <c r="K183" s="132" t="s">
        <v>164</v>
      </c>
      <c r="L183" s="30"/>
      <c r="M183" s="171" t="s">
        <v>1</v>
      </c>
      <c r="N183" s="172" t="s">
        <v>45</v>
      </c>
      <c r="O183" s="173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AR183" s="141" t="s">
        <v>1770</v>
      </c>
      <c r="AT183" s="141" t="s">
        <v>160</v>
      </c>
      <c r="AU183" s="141" t="s">
        <v>90</v>
      </c>
      <c r="AY183" s="15" t="s">
        <v>158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88</v>
      </c>
      <c r="BK183" s="142">
        <f>ROUND(I183*H183,2)</f>
        <v>0</v>
      </c>
      <c r="BL183" s="15" t="s">
        <v>1770</v>
      </c>
      <c r="BM183" s="141" t="s">
        <v>2126</v>
      </c>
    </row>
    <row r="184" spans="2:65" s="1" customFormat="1" ht="6.95" customHeight="1">
      <c r="B184" s="42"/>
      <c r="C184" s="43"/>
      <c r="D184" s="43"/>
      <c r="E184" s="43"/>
      <c r="F184" s="43"/>
      <c r="G184" s="43"/>
      <c r="H184" s="43"/>
      <c r="I184" s="43"/>
      <c r="J184" s="43"/>
      <c r="K184" s="43"/>
      <c r="L184" s="30"/>
    </row>
  </sheetData>
  <sheetProtection algorithmName="SHA-512" hashValue="3u54JZ2LC7rx8OzEbwjNPxGrqdMBclKWuuG2lbwo43Jh2TNA4crBkMWitPdLxCk0k3wECDBbtHSsZ93nDQlMxg==" saltValue="Wy0sC+MKIyGgJH5uU3Vw3pvwzq+ZCbAED1ifjs5XU9dcin0ewM0j9AlA3MG21pdei4BDcgivBQEtVBjbDllVeg==" spinCount="100000" sheet="1" objects="1" scenarios="1" formatColumns="0" formatRows="0" autoFilter="0"/>
  <autoFilter ref="C122:K183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6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102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4" t="str">
        <f>'Rekapitulace stavby'!K6</f>
        <v>Enviromentální učebna Ekocentrum SO-01</v>
      </c>
      <c r="F7" s="215"/>
      <c r="G7" s="215"/>
      <c r="H7" s="215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204" t="s">
        <v>2127</v>
      </c>
      <c r="F9" s="213"/>
      <c r="G9" s="213"/>
      <c r="H9" s="21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86"/>
      <c r="G18" s="186"/>
      <c r="H18" s="18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2128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ROUND((SUM(BE129:BE262)),  2)</f>
        <v>0</v>
      </c>
      <c r="I33" s="90">
        <v>0.21</v>
      </c>
      <c r="J33" s="89">
        <f>ROUND(((SUM(BE129:BE262))*I33),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ROUND((SUM(BF129:BF262)),  2)</f>
        <v>0</v>
      </c>
      <c r="I34" s="90">
        <v>0.12</v>
      </c>
      <c r="J34" s="89">
        <f>ROUND(((SUM(BF129:BF262))*I34),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ROUND((SUM(BG129:BG262)),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ROUND((SUM(BH129:BH262)),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ROUND((SUM(BI129:BI262)),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4" t="str">
        <f>E7</f>
        <v>Enviromentální učebna Ekocentrum SO-01</v>
      </c>
      <c r="F85" s="215"/>
      <c r="G85" s="215"/>
      <c r="H85" s="215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204" t="str">
        <f>E9</f>
        <v>D.1.4.4. - Silnoproud</v>
      </c>
      <c r="F87" s="213"/>
      <c r="G87" s="213"/>
      <c r="H87" s="21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Ing. František Kolář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J129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2129</v>
      </c>
      <c r="E97" s="104"/>
      <c r="F97" s="104"/>
      <c r="G97" s="104"/>
      <c r="H97" s="104"/>
      <c r="I97" s="104"/>
      <c r="J97" s="105">
        <f>J130</f>
        <v>0</v>
      </c>
      <c r="L97" s="102"/>
    </row>
    <row r="98" spans="2:12" s="9" customFormat="1" ht="19.899999999999999" customHeight="1">
      <c r="B98" s="106"/>
      <c r="D98" s="107" t="s">
        <v>2130</v>
      </c>
      <c r="E98" s="108"/>
      <c r="F98" s="108"/>
      <c r="G98" s="108"/>
      <c r="H98" s="108"/>
      <c r="I98" s="108"/>
      <c r="J98" s="109">
        <f>J131</f>
        <v>0</v>
      </c>
      <c r="L98" s="106"/>
    </row>
    <row r="99" spans="2:12" s="9" customFormat="1" ht="19.899999999999999" customHeight="1">
      <c r="B99" s="106"/>
      <c r="D99" s="107" t="s">
        <v>2131</v>
      </c>
      <c r="E99" s="108"/>
      <c r="F99" s="108"/>
      <c r="G99" s="108"/>
      <c r="H99" s="108"/>
      <c r="I99" s="108"/>
      <c r="J99" s="109">
        <f>J133</f>
        <v>0</v>
      </c>
      <c r="L99" s="106"/>
    </row>
    <row r="100" spans="2:12" s="9" customFormat="1" ht="19.899999999999999" customHeight="1">
      <c r="B100" s="106"/>
      <c r="D100" s="107" t="s">
        <v>2132</v>
      </c>
      <c r="E100" s="108"/>
      <c r="F100" s="108"/>
      <c r="G100" s="108"/>
      <c r="H100" s="108"/>
      <c r="I100" s="108"/>
      <c r="J100" s="109">
        <f>J149</f>
        <v>0</v>
      </c>
      <c r="L100" s="106"/>
    </row>
    <row r="101" spans="2:12" s="8" customFormat="1" ht="24.95" customHeight="1">
      <c r="B101" s="102"/>
      <c r="D101" s="103" t="s">
        <v>2133</v>
      </c>
      <c r="E101" s="104"/>
      <c r="F101" s="104"/>
      <c r="G101" s="104"/>
      <c r="H101" s="104"/>
      <c r="I101" s="104"/>
      <c r="J101" s="105">
        <f>J176</f>
        <v>0</v>
      </c>
      <c r="L101" s="102"/>
    </row>
    <row r="102" spans="2:12" s="8" customFormat="1" ht="24.95" customHeight="1">
      <c r="B102" s="102"/>
      <c r="D102" s="103" t="s">
        <v>2134</v>
      </c>
      <c r="E102" s="104"/>
      <c r="F102" s="104"/>
      <c r="G102" s="104"/>
      <c r="H102" s="104"/>
      <c r="I102" s="104"/>
      <c r="J102" s="105">
        <f>J185</f>
        <v>0</v>
      </c>
      <c r="L102" s="102"/>
    </row>
    <row r="103" spans="2:12" s="8" customFormat="1" ht="24.95" customHeight="1">
      <c r="B103" s="102"/>
      <c r="D103" s="103" t="s">
        <v>2135</v>
      </c>
      <c r="E103" s="104"/>
      <c r="F103" s="104"/>
      <c r="G103" s="104"/>
      <c r="H103" s="104"/>
      <c r="I103" s="104"/>
      <c r="J103" s="105">
        <f>J205</f>
        <v>0</v>
      </c>
      <c r="L103" s="102"/>
    </row>
    <row r="104" spans="2:12" s="8" customFormat="1" ht="24.95" customHeight="1">
      <c r="B104" s="102"/>
      <c r="D104" s="103" t="s">
        <v>2136</v>
      </c>
      <c r="E104" s="104"/>
      <c r="F104" s="104"/>
      <c r="G104" s="104"/>
      <c r="H104" s="104"/>
      <c r="I104" s="104"/>
      <c r="J104" s="105">
        <f>J229</f>
        <v>0</v>
      </c>
      <c r="L104" s="102"/>
    </row>
    <row r="105" spans="2:12" s="8" customFormat="1" ht="24.95" customHeight="1">
      <c r="B105" s="102"/>
      <c r="D105" s="103" t="s">
        <v>2137</v>
      </c>
      <c r="E105" s="104"/>
      <c r="F105" s="104"/>
      <c r="G105" s="104"/>
      <c r="H105" s="104"/>
      <c r="I105" s="104"/>
      <c r="J105" s="105">
        <f>J244</f>
        <v>0</v>
      </c>
      <c r="L105" s="102"/>
    </row>
    <row r="106" spans="2:12" s="8" customFormat="1" ht="24.95" customHeight="1">
      <c r="B106" s="102"/>
      <c r="D106" s="103" t="s">
        <v>1635</v>
      </c>
      <c r="E106" s="104"/>
      <c r="F106" s="104"/>
      <c r="G106" s="104"/>
      <c r="H106" s="104"/>
      <c r="I106" s="104"/>
      <c r="J106" s="105">
        <f>J254</f>
        <v>0</v>
      </c>
      <c r="L106" s="102"/>
    </row>
    <row r="107" spans="2:12" s="9" customFormat="1" ht="19.899999999999999" customHeight="1">
      <c r="B107" s="106"/>
      <c r="D107" s="107" t="s">
        <v>1636</v>
      </c>
      <c r="E107" s="108"/>
      <c r="F107" s="108"/>
      <c r="G107" s="108"/>
      <c r="H107" s="108"/>
      <c r="I107" s="108"/>
      <c r="J107" s="109">
        <f>J255</f>
        <v>0</v>
      </c>
      <c r="L107" s="106"/>
    </row>
    <row r="108" spans="2:12" s="9" customFormat="1" ht="19.899999999999999" customHeight="1">
      <c r="B108" s="106"/>
      <c r="D108" s="107" t="s">
        <v>1637</v>
      </c>
      <c r="E108" s="108"/>
      <c r="F108" s="108"/>
      <c r="G108" s="108"/>
      <c r="H108" s="108"/>
      <c r="I108" s="108"/>
      <c r="J108" s="109">
        <f>J259</f>
        <v>0</v>
      </c>
      <c r="L108" s="106"/>
    </row>
    <row r="109" spans="2:12" s="9" customFormat="1" ht="19.899999999999999" customHeight="1">
      <c r="B109" s="106"/>
      <c r="D109" s="107" t="s">
        <v>1988</v>
      </c>
      <c r="E109" s="108"/>
      <c r="F109" s="108"/>
      <c r="G109" s="108"/>
      <c r="H109" s="108"/>
      <c r="I109" s="108"/>
      <c r="J109" s="109">
        <f>J261</f>
        <v>0</v>
      </c>
      <c r="L109" s="106"/>
    </row>
    <row r="110" spans="2:12" s="1" customFormat="1" ht="21.75" customHeight="1">
      <c r="B110" s="30"/>
      <c r="L110" s="30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30"/>
    </row>
    <row r="115" spans="2:20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0"/>
    </row>
    <row r="116" spans="2:20" s="1" customFormat="1" ht="24.95" customHeight="1">
      <c r="B116" s="30"/>
      <c r="C116" s="19" t="s">
        <v>143</v>
      </c>
      <c r="L116" s="30"/>
    </row>
    <row r="117" spans="2:20" s="1" customFormat="1" ht="6.95" customHeight="1">
      <c r="B117" s="30"/>
      <c r="L117" s="30"/>
    </row>
    <row r="118" spans="2:20" s="1" customFormat="1" ht="12" customHeight="1">
      <c r="B118" s="30"/>
      <c r="C118" s="25" t="s">
        <v>16</v>
      </c>
      <c r="L118" s="30"/>
    </row>
    <row r="119" spans="2:20" s="1" customFormat="1" ht="16.5" customHeight="1">
      <c r="B119" s="30"/>
      <c r="E119" s="214" t="str">
        <f>E7</f>
        <v>Enviromentální učebna Ekocentrum SO-01</v>
      </c>
      <c r="F119" s="215"/>
      <c r="G119" s="215"/>
      <c r="H119" s="215"/>
      <c r="L119" s="30"/>
    </row>
    <row r="120" spans="2:20" s="1" customFormat="1" ht="12" customHeight="1">
      <c r="B120" s="30"/>
      <c r="C120" s="25" t="s">
        <v>107</v>
      </c>
      <c r="L120" s="30"/>
    </row>
    <row r="121" spans="2:20" s="1" customFormat="1" ht="16.5" customHeight="1">
      <c r="B121" s="30"/>
      <c r="E121" s="204" t="str">
        <f>E9</f>
        <v>D.1.4.4. - Silnoproud</v>
      </c>
      <c r="F121" s="213"/>
      <c r="G121" s="213"/>
      <c r="H121" s="213"/>
      <c r="L121" s="30"/>
    </row>
    <row r="122" spans="2:20" s="1" customFormat="1" ht="6.95" customHeight="1">
      <c r="B122" s="30"/>
      <c r="L122" s="30"/>
    </row>
    <row r="123" spans="2:20" s="1" customFormat="1" ht="12" customHeight="1">
      <c r="B123" s="30"/>
      <c r="C123" s="25" t="s">
        <v>20</v>
      </c>
      <c r="F123" s="23" t="str">
        <f>F12</f>
        <v>Klášterní 1418, 363 01 Ostrov</v>
      </c>
      <c r="I123" s="25" t="s">
        <v>22</v>
      </c>
      <c r="J123" s="50" t="str">
        <f>IF(J12="","",J12)</f>
        <v>19. 4. 2024</v>
      </c>
      <c r="L123" s="30"/>
    </row>
    <row r="124" spans="2:20" s="1" customFormat="1" ht="6.95" customHeight="1">
      <c r="B124" s="30"/>
      <c r="L124" s="30"/>
    </row>
    <row r="125" spans="2:20" s="1" customFormat="1" ht="15.2" customHeight="1">
      <c r="B125" s="30"/>
      <c r="C125" s="25" t="s">
        <v>24</v>
      </c>
      <c r="F125" s="23" t="str">
        <f>E15</f>
        <v>Město Ostrov</v>
      </c>
      <c r="I125" s="25" t="s">
        <v>32</v>
      </c>
      <c r="J125" s="28" t="str">
        <f>E21</f>
        <v>Ing. František Kolář</v>
      </c>
      <c r="L125" s="30"/>
    </row>
    <row r="126" spans="2:20" s="1" customFormat="1" ht="15.2" customHeight="1">
      <c r="B126" s="30"/>
      <c r="C126" s="25" t="s">
        <v>30</v>
      </c>
      <c r="F126" s="23" t="str">
        <f>IF(E18="","",E18)</f>
        <v>Vyplň údaj</v>
      </c>
      <c r="I126" s="25" t="s">
        <v>35</v>
      </c>
      <c r="J126" s="28" t="str">
        <f>E24</f>
        <v>Michal Jung</v>
      </c>
      <c r="L126" s="30"/>
    </row>
    <row r="127" spans="2:20" s="1" customFormat="1" ht="10.35" customHeight="1">
      <c r="B127" s="30"/>
      <c r="L127" s="30"/>
    </row>
    <row r="128" spans="2:20" s="10" customFormat="1" ht="29.25" customHeight="1">
      <c r="B128" s="110"/>
      <c r="C128" s="111" t="s">
        <v>144</v>
      </c>
      <c r="D128" s="112" t="s">
        <v>65</v>
      </c>
      <c r="E128" s="112" t="s">
        <v>61</v>
      </c>
      <c r="F128" s="112" t="s">
        <v>62</v>
      </c>
      <c r="G128" s="112" t="s">
        <v>145</v>
      </c>
      <c r="H128" s="112" t="s">
        <v>146</v>
      </c>
      <c r="I128" s="112" t="s">
        <v>147</v>
      </c>
      <c r="J128" s="112" t="s">
        <v>111</v>
      </c>
      <c r="K128" s="113" t="s">
        <v>148</v>
      </c>
      <c r="L128" s="110"/>
      <c r="M128" s="57" t="s">
        <v>1</v>
      </c>
      <c r="N128" s="58" t="s">
        <v>44</v>
      </c>
      <c r="O128" s="58" t="s">
        <v>149</v>
      </c>
      <c r="P128" s="58" t="s">
        <v>150</v>
      </c>
      <c r="Q128" s="58" t="s">
        <v>151</v>
      </c>
      <c r="R128" s="58" t="s">
        <v>152</v>
      </c>
      <c r="S128" s="58" t="s">
        <v>153</v>
      </c>
      <c r="T128" s="59" t="s">
        <v>154</v>
      </c>
    </row>
    <row r="129" spans="2:65" s="1" customFormat="1" ht="22.9" customHeight="1">
      <c r="B129" s="30"/>
      <c r="C129" s="62" t="s">
        <v>155</v>
      </c>
      <c r="J129" s="114">
        <f>BK129</f>
        <v>0</v>
      </c>
      <c r="L129" s="30"/>
      <c r="M129" s="60"/>
      <c r="N129" s="51"/>
      <c r="O129" s="51"/>
      <c r="P129" s="115">
        <f>P130+P176+P185+P205+P229+P244+P254</f>
        <v>0</v>
      </c>
      <c r="Q129" s="51"/>
      <c r="R129" s="115">
        <f>R130+R176+R185+R205+R229+R244+R254</f>
        <v>0.25933</v>
      </c>
      <c r="S129" s="51"/>
      <c r="T129" s="116">
        <f>T130+T176+T185+T205+T229+T244+T254</f>
        <v>0</v>
      </c>
      <c r="AT129" s="15" t="s">
        <v>79</v>
      </c>
      <c r="AU129" s="15" t="s">
        <v>113</v>
      </c>
      <c r="BK129" s="117">
        <f>BK130+BK176+BK185+BK205+BK229+BK244+BK254</f>
        <v>0</v>
      </c>
    </row>
    <row r="130" spans="2:65" s="11" customFormat="1" ht="25.9" customHeight="1">
      <c r="B130" s="118"/>
      <c r="D130" s="119" t="s">
        <v>79</v>
      </c>
      <c r="E130" s="120" t="s">
        <v>2138</v>
      </c>
      <c r="F130" s="120" t="s">
        <v>2139</v>
      </c>
      <c r="I130" s="121"/>
      <c r="J130" s="122">
        <f>BK130</f>
        <v>0</v>
      </c>
      <c r="L130" s="118"/>
      <c r="M130" s="123"/>
      <c r="P130" s="124">
        <f>P131+P133+P149</f>
        <v>0</v>
      </c>
      <c r="R130" s="124">
        <f>R131+R133+R149</f>
        <v>2.8740000000000002E-2</v>
      </c>
      <c r="T130" s="125">
        <f>T131+T133+T149</f>
        <v>0</v>
      </c>
      <c r="AR130" s="119" t="s">
        <v>90</v>
      </c>
      <c r="AT130" s="126" t="s">
        <v>79</v>
      </c>
      <c r="AU130" s="126" t="s">
        <v>80</v>
      </c>
      <c r="AY130" s="119" t="s">
        <v>158</v>
      </c>
      <c r="BK130" s="127">
        <f>BK131+BK133+BK149</f>
        <v>0</v>
      </c>
    </row>
    <row r="131" spans="2:65" s="11" customFormat="1" ht="22.9" customHeight="1">
      <c r="B131" s="118"/>
      <c r="D131" s="119" t="s">
        <v>79</v>
      </c>
      <c r="E131" s="128" t="s">
        <v>2140</v>
      </c>
      <c r="F131" s="128" t="s">
        <v>2141</v>
      </c>
      <c r="I131" s="121"/>
      <c r="J131" s="129">
        <f>BK131</f>
        <v>0</v>
      </c>
      <c r="L131" s="118"/>
      <c r="M131" s="123"/>
      <c r="P131" s="124">
        <f>P132</f>
        <v>0</v>
      </c>
      <c r="R131" s="124">
        <f>R132</f>
        <v>8.9999999999999993E-3</v>
      </c>
      <c r="T131" s="125">
        <f>T132</f>
        <v>0</v>
      </c>
      <c r="AR131" s="119" t="s">
        <v>90</v>
      </c>
      <c r="AT131" s="126" t="s">
        <v>79</v>
      </c>
      <c r="AU131" s="126" t="s">
        <v>88</v>
      </c>
      <c r="AY131" s="119" t="s">
        <v>158</v>
      </c>
      <c r="BK131" s="127">
        <f>BK132</f>
        <v>0</v>
      </c>
    </row>
    <row r="132" spans="2:65" s="1" customFormat="1" ht="62.65" customHeight="1">
      <c r="B132" s="30"/>
      <c r="C132" s="158" t="s">
        <v>88</v>
      </c>
      <c r="D132" s="158" t="s">
        <v>328</v>
      </c>
      <c r="E132" s="159" t="s">
        <v>2142</v>
      </c>
      <c r="F132" s="160" t="s">
        <v>2143</v>
      </c>
      <c r="G132" s="161" t="s">
        <v>307</v>
      </c>
      <c r="H132" s="162">
        <v>1</v>
      </c>
      <c r="I132" s="163"/>
      <c r="J132" s="164">
        <f>ROUND(I132*H132,2)</f>
        <v>0</v>
      </c>
      <c r="K132" s="160" t="s">
        <v>164</v>
      </c>
      <c r="L132" s="165"/>
      <c r="M132" s="166" t="s">
        <v>1</v>
      </c>
      <c r="N132" s="167" t="s">
        <v>45</v>
      </c>
      <c r="P132" s="139">
        <f>O132*H132</f>
        <v>0</v>
      </c>
      <c r="Q132" s="139">
        <v>8.9999999999999993E-3</v>
      </c>
      <c r="R132" s="139">
        <f>Q132*H132</f>
        <v>8.9999999999999993E-3</v>
      </c>
      <c r="S132" s="139">
        <v>0</v>
      </c>
      <c r="T132" s="140">
        <f>S132*H132</f>
        <v>0</v>
      </c>
      <c r="AR132" s="141" t="s">
        <v>327</v>
      </c>
      <c r="AT132" s="141" t="s">
        <v>328</v>
      </c>
      <c r="AU132" s="141" t="s">
        <v>90</v>
      </c>
      <c r="AY132" s="15" t="s">
        <v>158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88</v>
      </c>
      <c r="BK132" s="142">
        <f>ROUND(I132*H132,2)</f>
        <v>0</v>
      </c>
      <c r="BL132" s="15" t="s">
        <v>247</v>
      </c>
      <c r="BM132" s="141" t="s">
        <v>2144</v>
      </c>
    </row>
    <row r="133" spans="2:65" s="11" customFormat="1" ht="22.9" customHeight="1">
      <c r="B133" s="118"/>
      <c r="D133" s="119" t="s">
        <v>79</v>
      </c>
      <c r="E133" s="128" t="s">
        <v>2145</v>
      </c>
      <c r="F133" s="128" t="s">
        <v>2146</v>
      </c>
      <c r="I133" s="121"/>
      <c r="J133" s="129">
        <f>BK133</f>
        <v>0</v>
      </c>
      <c r="L133" s="118"/>
      <c r="M133" s="123"/>
      <c r="P133" s="124">
        <f>SUM(P134:P148)</f>
        <v>0</v>
      </c>
      <c r="R133" s="124">
        <f>SUM(R134:R148)</f>
        <v>1.482E-2</v>
      </c>
      <c r="T133" s="125">
        <f>SUM(T134:T148)</f>
        <v>0</v>
      </c>
      <c r="AR133" s="119" t="s">
        <v>90</v>
      </c>
      <c r="AT133" s="126" t="s">
        <v>79</v>
      </c>
      <c r="AU133" s="126" t="s">
        <v>88</v>
      </c>
      <c r="AY133" s="119" t="s">
        <v>158</v>
      </c>
      <c r="BK133" s="127">
        <f>SUM(BK134:BK148)</f>
        <v>0</v>
      </c>
    </row>
    <row r="134" spans="2:65" s="1" customFormat="1" ht="16.5" customHeight="1">
      <c r="B134" s="30"/>
      <c r="C134" s="158" t="s">
        <v>90</v>
      </c>
      <c r="D134" s="158" t="s">
        <v>328</v>
      </c>
      <c r="E134" s="159" t="s">
        <v>2147</v>
      </c>
      <c r="F134" s="160" t="s">
        <v>2148</v>
      </c>
      <c r="G134" s="161" t="s">
        <v>307</v>
      </c>
      <c r="H134" s="162">
        <v>2</v>
      </c>
      <c r="I134" s="163"/>
      <c r="J134" s="164">
        <f>ROUND(I134*H134,2)</f>
        <v>0</v>
      </c>
      <c r="K134" s="160" t="s">
        <v>164</v>
      </c>
      <c r="L134" s="165"/>
      <c r="M134" s="166" t="s">
        <v>1</v>
      </c>
      <c r="N134" s="167" t="s">
        <v>45</v>
      </c>
      <c r="P134" s="139">
        <f>O134*H134</f>
        <v>0</v>
      </c>
      <c r="Q134" s="139">
        <v>1.0000000000000001E-5</v>
      </c>
      <c r="R134" s="139">
        <f>Q134*H134</f>
        <v>2.0000000000000002E-5</v>
      </c>
      <c r="S134" s="139">
        <v>0</v>
      </c>
      <c r="T134" s="140">
        <f>S134*H134</f>
        <v>0</v>
      </c>
      <c r="AR134" s="141" t="s">
        <v>327</v>
      </c>
      <c r="AT134" s="141" t="s">
        <v>328</v>
      </c>
      <c r="AU134" s="141" t="s">
        <v>90</v>
      </c>
      <c r="AY134" s="15" t="s">
        <v>158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88</v>
      </c>
      <c r="BK134" s="142">
        <f>ROUND(I134*H134,2)</f>
        <v>0</v>
      </c>
      <c r="BL134" s="15" t="s">
        <v>247</v>
      </c>
      <c r="BM134" s="141" t="s">
        <v>2149</v>
      </c>
    </row>
    <row r="135" spans="2:65" s="1" customFormat="1" ht="16.5" customHeight="1">
      <c r="B135" s="30"/>
      <c r="C135" s="158" t="s">
        <v>175</v>
      </c>
      <c r="D135" s="158" t="s">
        <v>328</v>
      </c>
      <c r="E135" s="159" t="s">
        <v>2150</v>
      </c>
      <c r="F135" s="160" t="s">
        <v>2151</v>
      </c>
      <c r="G135" s="161" t="s">
        <v>307</v>
      </c>
      <c r="H135" s="162">
        <v>4</v>
      </c>
      <c r="I135" s="163"/>
      <c r="J135" s="164">
        <f>ROUND(I135*H135,2)</f>
        <v>0</v>
      </c>
      <c r="K135" s="160" t="s">
        <v>164</v>
      </c>
      <c r="L135" s="165"/>
      <c r="M135" s="166" t="s">
        <v>1</v>
      </c>
      <c r="N135" s="167" t="s">
        <v>45</v>
      </c>
      <c r="P135" s="139">
        <f>O135*H135</f>
        <v>0</v>
      </c>
      <c r="Q135" s="139">
        <v>1.0000000000000001E-5</v>
      </c>
      <c r="R135" s="139">
        <f>Q135*H135</f>
        <v>4.0000000000000003E-5</v>
      </c>
      <c r="S135" s="139">
        <v>0</v>
      </c>
      <c r="T135" s="140">
        <f>S135*H135</f>
        <v>0</v>
      </c>
      <c r="AR135" s="141" t="s">
        <v>327</v>
      </c>
      <c r="AT135" s="141" t="s">
        <v>328</v>
      </c>
      <c r="AU135" s="141" t="s">
        <v>90</v>
      </c>
      <c r="AY135" s="15" t="s">
        <v>158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88</v>
      </c>
      <c r="BK135" s="142">
        <f>ROUND(I135*H135,2)</f>
        <v>0</v>
      </c>
      <c r="BL135" s="15" t="s">
        <v>247</v>
      </c>
      <c r="BM135" s="141" t="s">
        <v>2152</v>
      </c>
    </row>
    <row r="136" spans="2:65" s="1" customFormat="1" ht="21.75" customHeight="1">
      <c r="B136" s="30"/>
      <c r="C136" s="158" t="s">
        <v>165</v>
      </c>
      <c r="D136" s="158" t="s">
        <v>328</v>
      </c>
      <c r="E136" s="159" t="s">
        <v>2153</v>
      </c>
      <c r="F136" s="160" t="s">
        <v>2154</v>
      </c>
      <c r="G136" s="161" t="s">
        <v>307</v>
      </c>
      <c r="H136" s="162">
        <v>2</v>
      </c>
      <c r="I136" s="163"/>
      <c r="J136" s="164">
        <f>ROUND(I136*H136,2)</f>
        <v>0</v>
      </c>
      <c r="K136" s="160" t="s">
        <v>1</v>
      </c>
      <c r="L136" s="165"/>
      <c r="M136" s="166" t="s">
        <v>1</v>
      </c>
      <c r="N136" s="167" t="s">
        <v>45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327</v>
      </c>
      <c r="AT136" s="141" t="s">
        <v>328</v>
      </c>
      <c r="AU136" s="141" t="s">
        <v>90</v>
      </c>
      <c r="AY136" s="15" t="s">
        <v>158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88</v>
      </c>
      <c r="BK136" s="142">
        <f>ROUND(I136*H136,2)</f>
        <v>0</v>
      </c>
      <c r="BL136" s="15" t="s">
        <v>247</v>
      </c>
      <c r="BM136" s="141" t="s">
        <v>2155</v>
      </c>
    </row>
    <row r="137" spans="2:65" s="1" customFormat="1" ht="24.2" customHeight="1">
      <c r="B137" s="30"/>
      <c r="C137" s="158" t="s">
        <v>190</v>
      </c>
      <c r="D137" s="158" t="s">
        <v>328</v>
      </c>
      <c r="E137" s="159" t="s">
        <v>2156</v>
      </c>
      <c r="F137" s="160" t="s">
        <v>2157</v>
      </c>
      <c r="G137" s="161" t="s">
        <v>307</v>
      </c>
      <c r="H137" s="162">
        <v>1</v>
      </c>
      <c r="I137" s="163"/>
      <c r="J137" s="164">
        <f>ROUND(I137*H137,2)</f>
        <v>0</v>
      </c>
      <c r="K137" s="160" t="s">
        <v>164</v>
      </c>
      <c r="L137" s="165"/>
      <c r="M137" s="166" t="s">
        <v>1</v>
      </c>
      <c r="N137" s="167" t="s">
        <v>45</v>
      </c>
      <c r="P137" s="139">
        <f>O137*H137</f>
        <v>0</v>
      </c>
      <c r="Q137" s="139">
        <v>3.0000000000000001E-5</v>
      </c>
      <c r="R137" s="139">
        <f>Q137*H137</f>
        <v>3.0000000000000001E-5</v>
      </c>
      <c r="S137" s="139">
        <v>0</v>
      </c>
      <c r="T137" s="140">
        <f>S137*H137</f>
        <v>0</v>
      </c>
      <c r="AR137" s="141" t="s">
        <v>327</v>
      </c>
      <c r="AT137" s="141" t="s">
        <v>328</v>
      </c>
      <c r="AU137" s="141" t="s">
        <v>90</v>
      </c>
      <c r="AY137" s="15" t="s">
        <v>158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88</v>
      </c>
      <c r="BK137" s="142">
        <f>ROUND(I137*H137,2)</f>
        <v>0</v>
      </c>
      <c r="BL137" s="15" t="s">
        <v>247</v>
      </c>
      <c r="BM137" s="141" t="s">
        <v>2158</v>
      </c>
    </row>
    <row r="138" spans="2:65" s="1" customFormat="1" ht="24.2" customHeight="1">
      <c r="B138" s="30"/>
      <c r="C138" s="158" t="s">
        <v>195</v>
      </c>
      <c r="D138" s="158" t="s">
        <v>328</v>
      </c>
      <c r="E138" s="159" t="s">
        <v>2159</v>
      </c>
      <c r="F138" s="160" t="s">
        <v>2160</v>
      </c>
      <c r="G138" s="161" t="s">
        <v>307</v>
      </c>
      <c r="H138" s="162">
        <v>5</v>
      </c>
      <c r="I138" s="163"/>
      <c r="J138" s="164">
        <f>ROUND(I138*H138,2)</f>
        <v>0</v>
      </c>
      <c r="K138" s="160" t="s">
        <v>164</v>
      </c>
      <c r="L138" s="165"/>
      <c r="M138" s="166" t="s">
        <v>1</v>
      </c>
      <c r="N138" s="167" t="s">
        <v>45</v>
      </c>
      <c r="P138" s="139">
        <f>O138*H138</f>
        <v>0</v>
      </c>
      <c r="Q138" s="139">
        <v>2.0000000000000002E-5</v>
      </c>
      <c r="R138" s="139">
        <f>Q138*H138</f>
        <v>1E-4</v>
      </c>
      <c r="S138" s="139">
        <v>0</v>
      </c>
      <c r="T138" s="140">
        <f>S138*H138</f>
        <v>0</v>
      </c>
      <c r="AR138" s="141" t="s">
        <v>327</v>
      </c>
      <c r="AT138" s="141" t="s">
        <v>328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2161</v>
      </c>
    </row>
    <row r="139" spans="2:65" s="1" customFormat="1" ht="24.2" customHeight="1">
      <c r="B139" s="30"/>
      <c r="C139" s="158" t="s">
        <v>200</v>
      </c>
      <c r="D139" s="158" t="s">
        <v>328</v>
      </c>
      <c r="E139" s="159" t="s">
        <v>2162</v>
      </c>
      <c r="F139" s="160" t="s">
        <v>2163</v>
      </c>
      <c r="G139" s="161" t="s">
        <v>307</v>
      </c>
      <c r="H139" s="162">
        <v>10</v>
      </c>
      <c r="I139" s="163"/>
      <c r="J139" s="164">
        <f>ROUND(I139*H139,2)</f>
        <v>0</v>
      </c>
      <c r="K139" s="160" t="s">
        <v>164</v>
      </c>
      <c r="L139" s="165"/>
      <c r="M139" s="166" t="s">
        <v>1</v>
      </c>
      <c r="N139" s="167" t="s">
        <v>45</v>
      </c>
      <c r="P139" s="139">
        <f>O139*H139</f>
        <v>0</v>
      </c>
      <c r="Q139" s="139">
        <v>1.0000000000000001E-5</v>
      </c>
      <c r="R139" s="139">
        <f>Q139*H139</f>
        <v>1E-4</v>
      </c>
      <c r="S139" s="139">
        <v>0</v>
      </c>
      <c r="T139" s="140">
        <f>S139*H139</f>
        <v>0</v>
      </c>
      <c r="AR139" s="141" t="s">
        <v>327</v>
      </c>
      <c r="AT139" s="141" t="s">
        <v>328</v>
      </c>
      <c r="AU139" s="141" t="s">
        <v>90</v>
      </c>
      <c r="AY139" s="15" t="s">
        <v>158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88</v>
      </c>
      <c r="BK139" s="142">
        <f>ROUND(I139*H139,2)</f>
        <v>0</v>
      </c>
      <c r="BL139" s="15" t="s">
        <v>247</v>
      </c>
      <c r="BM139" s="141" t="s">
        <v>2164</v>
      </c>
    </row>
    <row r="140" spans="2:65" s="1" customFormat="1" ht="24.2" customHeight="1">
      <c r="B140" s="30"/>
      <c r="C140" s="158" t="s">
        <v>204</v>
      </c>
      <c r="D140" s="158" t="s">
        <v>328</v>
      </c>
      <c r="E140" s="159" t="s">
        <v>2165</v>
      </c>
      <c r="F140" s="160" t="s">
        <v>2166</v>
      </c>
      <c r="G140" s="161" t="s">
        <v>307</v>
      </c>
      <c r="H140" s="162">
        <v>75</v>
      </c>
      <c r="I140" s="163"/>
      <c r="J140" s="164">
        <f>ROUND(I140*H140,2)</f>
        <v>0</v>
      </c>
      <c r="K140" s="160" t="s">
        <v>164</v>
      </c>
      <c r="L140" s="165"/>
      <c r="M140" s="166" t="s">
        <v>1</v>
      </c>
      <c r="N140" s="167" t="s">
        <v>45</v>
      </c>
      <c r="P140" s="139">
        <f>O140*H140</f>
        <v>0</v>
      </c>
      <c r="Q140" s="139">
        <v>1.0000000000000001E-5</v>
      </c>
      <c r="R140" s="139">
        <f>Q140*H140</f>
        <v>7.5000000000000002E-4</v>
      </c>
      <c r="S140" s="139">
        <v>0</v>
      </c>
      <c r="T140" s="140">
        <f>S140*H140</f>
        <v>0</v>
      </c>
      <c r="AR140" s="141" t="s">
        <v>327</v>
      </c>
      <c r="AT140" s="141" t="s">
        <v>328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2167</v>
      </c>
    </row>
    <row r="141" spans="2:65" s="1" customFormat="1" ht="21.75" customHeight="1">
      <c r="B141" s="30"/>
      <c r="C141" s="158" t="s">
        <v>209</v>
      </c>
      <c r="D141" s="158" t="s">
        <v>328</v>
      </c>
      <c r="E141" s="159" t="s">
        <v>2168</v>
      </c>
      <c r="F141" s="160" t="s">
        <v>2169</v>
      </c>
      <c r="G141" s="161" t="s">
        <v>307</v>
      </c>
      <c r="H141" s="162">
        <v>2</v>
      </c>
      <c r="I141" s="163"/>
      <c r="J141" s="164">
        <f>ROUND(I141*H141,2)</f>
        <v>0</v>
      </c>
      <c r="K141" s="160" t="s">
        <v>1</v>
      </c>
      <c r="L141" s="165"/>
      <c r="M141" s="166" t="s">
        <v>1</v>
      </c>
      <c r="N141" s="167" t="s">
        <v>45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327</v>
      </c>
      <c r="AT141" s="141" t="s">
        <v>328</v>
      </c>
      <c r="AU141" s="141" t="s">
        <v>90</v>
      </c>
      <c r="AY141" s="15" t="s">
        <v>158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88</v>
      </c>
      <c r="BK141" s="142">
        <f>ROUND(I141*H141,2)</f>
        <v>0</v>
      </c>
      <c r="BL141" s="15" t="s">
        <v>247</v>
      </c>
      <c r="BM141" s="141" t="s">
        <v>2170</v>
      </c>
    </row>
    <row r="142" spans="2:65" s="1" customFormat="1" ht="24.2" customHeight="1">
      <c r="B142" s="30"/>
      <c r="C142" s="158" t="s">
        <v>214</v>
      </c>
      <c r="D142" s="158" t="s">
        <v>328</v>
      </c>
      <c r="E142" s="159" t="s">
        <v>2171</v>
      </c>
      <c r="F142" s="160" t="s">
        <v>2172</v>
      </c>
      <c r="G142" s="161" t="s">
        <v>307</v>
      </c>
      <c r="H142" s="162">
        <v>0.6</v>
      </c>
      <c r="I142" s="163"/>
      <c r="J142" s="164">
        <f>ROUND(I142*H142,2)</f>
        <v>0</v>
      </c>
      <c r="K142" s="160" t="s">
        <v>1</v>
      </c>
      <c r="L142" s="165"/>
      <c r="M142" s="166" t="s">
        <v>1</v>
      </c>
      <c r="N142" s="167" t="s">
        <v>45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327</v>
      </c>
      <c r="AT142" s="141" t="s">
        <v>328</v>
      </c>
      <c r="AU142" s="141" t="s">
        <v>90</v>
      </c>
      <c r="AY142" s="15" t="s">
        <v>158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88</v>
      </c>
      <c r="BK142" s="142">
        <f>ROUND(I142*H142,2)</f>
        <v>0</v>
      </c>
      <c r="BL142" s="15" t="s">
        <v>247</v>
      </c>
      <c r="BM142" s="141" t="s">
        <v>2173</v>
      </c>
    </row>
    <row r="143" spans="2:65" s="1" customFormat="1" ht="21.75" customHeight="1">
      <c r="B143" s="30"/>
      <c r="C143" s="158" t="s">
        <v>223</v>
      </c>
      <c r="D143" s="158" t="s">
        <v>328</v>
      </c>
      <c r="E143" s="159" t="s">
        <v>2174</v>
      </c>
      <c r="F143" s="160" t="s">
        <v>2175</v>
      </c>
      <c r="G143" s="161" t="s">
        <v>307</v>
      </c>
      <c r="H143" s="162">
        <v>1</v>
      </c>
      <c r="I143" s="163"/>
      <c r="J143" s="164">
        <f>ROUND(I143*H143,2)</f>
        <v>0</v>
      </c>
      <c r="K143" s="160" t="s">
        <v>1</v>
      </c>
      <c r="L143" s="165"/>
      <c r="M143" s="166" t="s">
        <v>1</v>
      </c>
      <c r="N143" s="167" t="s">
        <v>45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327</v>
      </c>
      <c r="AT143" s="141" t="s">
        <v>328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2176</v>
      </c>
    </row>
    <row r="144" spans="2:65" s="1" customFormat="1" ht="24.2" customHeight="1">
      <c r="B144" s="30"/>
      <c r="C144" s="158" t="s">
        <v>8</v>
      </c>
      <c r="D144" s="158" t="s">
        <v>328</v>
      </c>
      <c r="E144" s="159" t="s">
        <v>2177</v>
      </c>
      <c r="F144" s="160" t="s">
        <v>2178</v>
      </c>
      <c r="G144" s="161" t="s">
        <v>307</v>
      </c>
      <c r="H144" s="162">
        <v>3</v>
      </c>
      <c r="I144" s="163"/>
      <c r="J144" s="164">
        <f>ROUND(I144*H144,2)</f>
        <v>0</v>
      </c>
      <c r="K144" s="160" t="s">
        <v>1</v>
      </c>
      <c r="L144" s="165"/>
      <c r="M144" s="166" t="s">
        <v>1</v>
      </c>
      <c r="N144" s="167" t="s">
        <v>45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327</v>
      </c>
      <c r="AT144" s="141" t="s">
        <v>328</v>
      </c>
      <c r="AU144" s="141" t="s">
        <v>90</v>
      </c>
      <c r="AY144" s="15" t="s">
        <v>158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88</v>
      </c>
      <c r="BK144" s="142">
        <f>ROUND(I144*H144,2)</f>
        <v>0</v>
      </c>
      <c r="BL144" s="15" t="s">
        <v>247</v>
      </c>
      <c r="BM144" s="141" t="s">
        <v>2179</v>
      </c>
    </row>
    <row r="145" spans="2:65" s="1" customFormat="1" ht="24.2" customHeight="1">
      <c r="B145" s="30"/>
      <c r="C145" s="158" t="s">
        <v>232</v>
      </c>
      <c r="D145" s="158" t="s">
        <v>328</v>
      </c>
      <c r="E145" s="159" t="s">
        <v>2180</v>
      </c>
      <c r="F145" s="160" t="s">
        <v>2181</v>
      </c>
      <c r="G145" s="161" t="s">
        <v>307</v>
      </c>
      <c r="H145" s="162">
        <v>1</v>
      </c>
      <c r="I145" s="163"/>
      <c r="J145" s="164">
        <f>ROUND(I145*H145,2)</f>
        <v>0</v>
      </c>
      <c r="K145" s="160" t="s">
        <v>1</v>
      </c>
      <c r="L145" s="165"/>
      <c r="M145" s="166" t="s">
        <v>1</v>
      </c>
      <c r="N145" s="167" t="s">
        <v>45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327</v>
      </c>
      <c r="AT145" s="141" t="s">
        <v>328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2182</v>
      </c>
    </row>
    <row r="146" spans="2:65" s="1" customFormat="1" ht="24.2" customHeight="1">
      <c r="B146" s="30"/>
      <c r="C146" s="158" t="s">
        <v>236</v>
      </c>
      <c r="D146" s="158" t="s">
        <v>328</v>
      </c>
      <c r="E146" s="159" t="s">
        <v>2183</v>
      </c>
      <c r="F146" s="160" t="s">
        <v>2184</v>
      </c>
      <c r="G146" s="161" t="s">
        <v>307</v>
      </c>
      <c r="H146" s="162">
        <v>1</v>
      </c>
      <c r="I146" s="163"/>
      <c r="J146" s="164">
        <f>ROUND(I146*H146,2)</f>
        <v>0</v>
      </c>
      <c r="K146" s="160" t="s">
        <v>1</v>
      </c>
      <c r="L146" s="165"/>
      <c r="M146" s="166" t="s">
        <v>1</v>
      </c>
      <c r="N146" s="167" t="s">
        <v>45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327</v>
      </c>
      <c r="AT146" s="141" t="s">
        <v>328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2185</v>
      </c>
    </row>
    <row r="147" spans="2:65" s="1" customFormat="1" ht="24.2" customHeight="1">
      <c r="B147" s="30"/>
      <c r="C147" s="158" t="s">
        <v>241</v>
      </c>
      <c r="D147" s="158" t="s">
        <v>328</v>
      </c>
      <c r="E147" s="159" t="s">
        <v>2186</v>
      </c>
      <c r="F147" s="160" t="s">
        <v>2187</v>
      </c>
      <c r="G147" s="161" t="s">
        <v>307</v>
      </c>
      <c r="H147" s="162">
        <v>1</v>
      </c>
      <c r="I147" s="163"/>
      <c r="J147" s="164">
        <f>ROUND(I147*H147,2)</f>
        <v>0</v>
      </c>
      <c r="K147" s="160" t="s">
        <v>1</v>
      </c>
      <c r="L147" s="165"/>
      <c r="M147" s="166" t="s">
        <v>1</v>
      </c>
      <c r="N147" s="167" t="s">
        <v>45</v>
      </c>
      <c r="P147" s="139">
        <f>O147*H147</f>
        <v>0</v>
      </c>
      <c r="Q147" s="139">
        <v>1.32E-2</v>
      </c>
      <c r="R147" s="139">
        <f>Q147*H147</f>
        <v>1.32E-2</v>
      </c>
      <c r="S147" s="139">
        <v>0</v>
      </c>
      <c r="T147" s="140">
        <f>S147*H147</f>
        <v>0</v>
      </c>
      <c r="AR147" s="141" t="s">
        <v>327</v>
      </c>
      <c r="AT147" s="141" t="s">
        <v>328</v>
      </c>
      <c r="AU147" s="141" t="s">
        <v>90</v>
      </c>
      <c r="AY147" s="15" t="s">
        <v>158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88</v>
      </c>
      <c r="BK147" s="142">
        <f>ROUND(I147*H147,2)</f>
        <v>0</v>
      </c>
      <c r="BL147" s="15" t="s">
        <v>247</v>
      </c>
      <c r="BM147" s="141" t="s">
        <v>2188</v>
      </c>
    </row>
    <row r="148" spans="2:65" s="1" customFormat="1" ht="16.5" customHeight="1">
      <c r="B148" s="30"/>
      <c r="C148" s="158" t="s">
        <v>247</v>
      </c>
      <c r="D148" s="158" t="s">
        <v>328</v>
      </c>
      <c r="E148" s="159" t="s">
        <v>2189</v>
      </c>
      <c r="F148" s="160" t="s">
        <v>2190</v>
      </c>
      <c r="G148" s="161" t="s">
        <v>307</v>
      </c>
      <c r="H148" s="162">
        <v>1</v>
      </c>
      <c r="I148" s="163"/>
      <c r="J148" s="164">
        <f>ROUND(I148*H148,2)</f>
        <v>0</v>
      </c>
      <c r="K148" s="160" t="s">
        <v>1</v>
      </c>
      <c r="L148" s="165"/>
      <c r="M148" s="166" t="s">
        <v>1</v>
      </c>
      <c r="N148" s="167" t="s">
        <v>45</v>
      </c>
      <c r="P148" s="139">
        <f>O148*H148</f>
        <v>0</v>
      </c>
      <c r="Q148" s="139">
        <v>5.8E-4</v>
      </c>
      <c r="R148" s="139">
        <f>Q148*H148</f>
        <v>5.8E-4</v>
      </c>
      <c r="S148" s="139">
        <v>0</v>
      </c>
      <c r="T148" s="140">
        <f>S148*H148</f>
        <v>0</v>
      </c>
      <c r="AR148" s="141" t="s">
        <v>327</v>
      </c>
      <c r="AT148" s="141" t="s">
        <v>328</v>
      </c>
      <c r="AU148" s="141" t="s">
        <v>90</v>
      </c>
      <c r="AY148" s="15" t="s">
        <v>158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88</v>
      </c>
      <c r="BK148" s="142">
        <f>ROUND(I148*H148,2)</f>
        <v>0</v>
      </c>
      <c r="BL148" s="15" t="s">
        <v>247</v>
      </c>
      <c r="BM148" s="141" t="s">
        <v>2191</v>
      </c>
    </row>
    <row r="149" spans="2:65" s="11" customFormat="1" ht="22.9" customHeight="1">
      <c r="B149" s="118"/>
      <c r="D149" s="119" t="s">
        <v>79</v>
      </c>
      <c r="E149" s="128" t="s">
        <v>2192</v>
      </c>
      <c r="F149" s="128" t="s">
        <v>2193</v>
      </c>
      <c r="I149" s="121"/>
      <c r="J149" s="129">
        <f>BK149</f>
        <v>0</v>
      </c>
      <c r="L149" s="118"/>
      <c r="M149" s="123"/>
      <c r="P149" s="124">
        <f>SUM(P150:P175)</f>
        <v>0</v>
      </c>
      <c r="R149" s="124">
        <f>SUM(R150:R175)</f>
        <v>4.9200000000000008E-3</v>
      </c>
      <c r="T149" s="125">
        <f>SUM(T150:T175)</f>
        <v>0</v>
      </c>
      <c r="AR149" s="119" t="s">
        <v>90</v>
      </c>
      <c r="AT149" s="126" t="s">
        <v>79</v>
      </c>
      <c r="AU149" s="126" t="s">
        <v>88</v>
      </c>
      <c r="AY149" s="119" t="s">
        <v>158</v>
      </c>
      <c r="BK149" s="127">
        <f>SUM(BK150:BK175)</f>
        <v>0</v>
      </c>
    </row>
    <row r="150" spans="2:65" s="1" customFormat="1" ht="16.5" customHeight="1">
      <c r="B150" s="30"/>
      <c r="C150" s="158" t="s">
        <v>252</v>
      </c>
      <c r="D150" s="158" t="s">
        <v>328</v>
      </c>
      <c r="E150" s="159" t="s">
        <v>2150</v>
      </c>
      <c r="F150" s="160" t="s">
        <v>2151</v>
      </c>
      <c r="G150" s="161" t="s">
        <v>307</v>
      </c>
      <c r="H150" s="162">
        <v>4</v>
      </c>
      <c r="I150" s="163"/>
      <c r="J150" s="164">
        <f>ROUND(I150*H150,2)</f>
        <v>0</v>
      </c>
      <c r="K150" s="160" t="s">
        <v>164</v>
      </c>
      <c r="L150" s="165"/>
      <c r="M150" s="166" t="s">
        <v>1</v>
      </c>
      <c r="N150" s="167" t="s">
        <v>45</v>
      </c>
      <c r="P150" s="139">
        <f>O150*H150</f>
        <v>0</v>
      </c>
      <c r="Q150" s="139">
        <v>1.0000000000000001E-5</v>
      </c>
      <c r="R150" s="139">
        <f>Q150*H150</f>
        <v>4.0000000000000003E-5</v>
      </c>
      <c r="S150" s="139">
        <v>0</v>
      </c>
      <c r="T150" s="140">
        <f>S150*H150</f>
        <v>0</v>
      </c>
      <c r="AR150" s="141" t="s">
        <v>327</v>
      </c>
      <c r="AT150" s="141" t="s">
        <v>328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2194</v>
      </c>
    </row>
    <row r="151" spans="2:65" s="1" customFormat="1" ht="16.5" customHeight="1">
      <c r="B151" s="30"/>
      <c r="C151" s="158" t="s">
        <v>256</v>
      </c>
      <c r="D151" s="158" t="s">
        <v>328</v>
      </c>
      <c r="E151" s="159" t="s">
        <v>2147</v>
      </c>
      <c r="F151" s="160" t="s">
        <v>2148</v>
      </c>
      <c r="G151" s="161" t="s">
        <v>307</v>
      </c>
      <c r="H151" s="162">
        <v>2</v>
      </c>
      <c r="I151" s="163"/>
      <c r="J151" s="164">
        <f>ROUND(I151*H151,2)</f>
        <v>0</v>
      </c>
      <c r="K151" s="160" t="s">
        <v>164</v>
      </c>
      <c r="L151" s="165"/>
      <c r="M151" s="166" t="s">
        <v>1</v>
      </c>
      <c r="N151" s="167" t="s">
        <v>45</v>
      </c>
      <c r="P151" s="139">
        <f>O151*H151</f>
        <v>0</v>
      </c>
      <c r="Q151" s="139">
        <v>1.0000000000000001E-5</v>
      </c>
      <c r="R151" s="139">
        <f>Q151*H151</f>
        <v>2.0000000000000002E-5</v>
      </c>
      <c r="S151" s="139">
        <v>0</v>
      </c>
      <c r="T151" s="140">
        <f>S151*H151</f>
        <v>0</v>
      </c>
      <c r="AR151" s="141" t="s">
        <v>327</v>
      </c>
      <c r="AT151" s="141" t="s">
        <v>328</v>
      </c>
      <c r="AU151" s="141" t="s">
        <v>90</v>
      </c>
      <c r="AY151" s="15" t="s">
        <v>158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5" t="s">
        <v>88</v>
      </c>
      <c r="BK151" s="142">
        <f>ROUND(I151*H151,2)</f>
        <v>0</v>
      </c>
      <c r="BL151" s="15" t="s">
        <v>247</v>
      </c>
      <c r="BM151" s="141" t="s">
        <v>2195</v>
      </c>
    </row>
    <row r="152" spans="2:65" s="1" customFormat="1" ht="24.2" customHeight="1">
      <c r="B152" s="30"/>
      <c r="C152" s="158" t="s">
        <v>260</v>
      </c>
      <c r="D152" s="158" t="s">
        <v>328</v>
      </c>
      <c r="E152" s="159" t="s">
        <v>2165</v>
      </c>
      <c r="F152" s="160" t="s">
        <v>2166</v>
      </c>
      <c r="G152" s="161" t="s">
        <v>307</v>
      </c>
      <c r="H152" s="162">
        <v>78</v>
      </c>
      <c r="I152" s="163"/>
      <c r="J152" s="164">
        <f>ROUND(I152*H152,2)</f>
        <v>0</v>
      </c>
      <c r="K152" s="160" t="s">
        <v>164</v>
      </c>
      <c r="L152" s="165"/>
      <c r="M152" s="166" t="s">
        <v>1</v>
      </c>
      <c r="N152" s="167" t="s">
        <v>45</v>
      </c>
      <c r="P152" s="139">
        <f>O152*H152</f>
        <v>0</v>
      </c>
      <c r="Q152" s="139">
        <v>1.0000000000000001E-5</v>
      </c>
      <c r="R152" s="139">
        <f>Q152*H152</f>
        <v>7.8000000000000009E-4</v>
      </c>
      <c r="S152" s="139">
        <v>0</v>
      </c>
      <c r="T152" s="140">
        <f>S152*H152</f>
        <v>0</v>
      </c>
      <c r="AR152" s="141" t="s">
        <v>327</v>
      </c>
      <c r="AT152" s="141" t="s">
        <v>328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2196</v>
      </c>
    </row>
    <row r="153" spans="2:65" s="1" customFormat="1" ht="24.2" customHeight="1">
      <c r="B153" s="30"/>
      <c r="C153" s="158" t="s">
        <v>266</v>
      </c>
      <c r="D153" s="158" t="s">
        <v>328</v>
      </c>
      <c r="E153" s="159" t="s">
        <v>2162</v>
      </c>
      <c r="F153" s="160" t="s">
        <v>2163</v>
      </c>
      <c r="G153" s="161" t="s">
        <v>307</v>
      </c>
      <c r="H153" s="162">
        <v>10</v>
      </c>
      <c r="I153" s="163"/>
      <c r="J153" s="164">
        <f>ROUND(I153*H153,2)</f>
        <v>0</v>
      </c>
      <c r="K153" s="160" t="s">
        <v>164</v>
      </c>
      <c r="L153" s="165"/>
      <c r="M153" s="166" t="s">
        <v>1</v>
      </c>
      <c r="N153" s="167" t="s">
        <v>45</v>
      </c>
      <c r="P153" s="139">
        <f>O153*H153</f>
        <v>0</v>
      </c>
      <c r="Q153" s="139">
        <v>1.0000000000000001E-5</v>
      </c>
      <c r="R153" s="139">
        <f>Q153*H153</f>
        <v>1E-4</v>
      </c>
      <c r="S153" s="139">
        <v>0</v>
      </c>
      <c r="T153" s="140">
        <f>S153*H153</f>
        <v>0</v>
      </c>
      <c r="AR153" s="141" t="s">
        <v>327</v>
      </c>
      <c r="AT153" s="141" t="s">
        <v>328</v>
      </c>
      <c r="AU153" s="141" t="s">
        <v>90</v>
      </c>
      <c r="AY153" s="15" t="s">
        <v>158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88</v>
      </c>
      <c r="BK153" s="142">
        <f>ROUND(I153*H153,2)</f>
        <v>0</v>
      </c>
      <c r="BL153" s="15" t="s">
        <v>247</v>
      </c>
      <c r="BM153" s="141" t="s">
        <v>2197</v>
      </c>
    </row>
    <row r="154" spans="2:65" s="1" customFormat="1" ht="24.2" customHeight="1">
      <c r="B154" s="30"/>
      <c r="C154" s="158" t="s">
        <v>7</v>
      </c>
      <c r="D154" s="158" t="s">
        <v>328</v>
      </c>
      <c r="E154" s="159" t="s">
        <v>2159</v>
      </c>
      <c r="F154" s="160" t="s">
        <v>2160</v>
      </c>
      <c r="G154" s="161" t="s">
        <v>307</v>
      </c>
      <c r="H154" s="162">
        <v>5</v>
      </c>
      <c r="I154" s="163"/>
      <c r="J154" s="164">
        <f>ROUND(I154*H154,2)</f>
        <v>0</v>
      </c>
      <c r="K154" s="160" t="s">
        <v>164</v>
      </c>
      <c r="L154" s="165"/>
      <c r="M154" s="166" t="s">
        <v>1</v>
      </c>
      <c r="N154" s="167" t="s">
        <v>45</v>
      </c>
      <c r="P154" s="139">
        <f>O154*H154</f>
        <v>0</v>
      </c>
      <c r="Q154" s="139">
        <v>2.0000000000000002E-5</v>
      </c>
      <c r="R154" s="139">
        <f>Q154*H154</f>
        <v>1E-4</v>
      </c>
      <c r="S154" s="139">
        <v>0</v>
      </c>
      <c r="T154" s="140">
        <f>S154*H154</f>
        <v>0</v>
      </c>
      <c r="AR154" s="141" t="s">
        <v>327</v>
      </c>
      <c r="AT154" s="141" t="s">
        <v>328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247</v>
      </c>
      <c r="BM154" s="141" t="s">
        <v>2198</v>
      </c>
    </row>
    <row r="155" spans="2:65" s="1" customFormat="1" ht="24.2" customHeight="1">
      <c r="B155" s="30"/>
      <c r="C155" s="158" t="s">
        <v>275</v>
      </c>
      <c r="D155" s="158" t="s">
        <v>328</v>
      </c>
      <c r="E155" s="159" t="s">
        <v>2199</v>
      </c>
      <c r="F155" s="160" t="s">
        <v>2200</v>
      </c>
      <c r="G155" s="161" t="s">
        <v>307</v>
      </c>
      <c r="H155" s="162">
        <v>3</v>
      </c>
      <c r="I155" s="163"/>
      <c r="J155" s="164">
        <f>ROUND(I155*H155,2)</f>
        <v>0</v>
      </c>
      <c r="K155" s="160" t="s">
        <v>164</v>
      </c>
      <c r="L155" s="165"/>
      <c r="M155" s="166" t="s">
        <v>1</v>
      </c>
      <c r="N155" s="167" t="s">
        <v>45</v>
      </c>
      <c r="P155" s="139">
        <f>O155*H155</f>
        <v>0</v>
      </c>
      <c r="Q155" s="139">
        <v>1.0000000000000001E-5</v>
      </c>
      <c r="R155" s="139">
        <f>Q155*H155</f>
        <v>3.0000000000000004E-5</v>
      </c>
      <c r="S155" s="139">
        <v>0</v>
      </c>
      <c r="T155" s="140">
        <f>S155*H155</f>
        <v>0</v>
      </c>
      <c r="AR155" s="141" t="s">
        <v>327</v>
      </c>
      <c r="AT155" s="141" t="s">
        <v>328</v>
      </c>
      <c r="AU155" s="141" t="s">
        <v>90</v>
      </c>
      <c r="AY155" s="15" t="s">
        <v>158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5" t="s">
        <v>88</v>
      </c>
      <c r="BK155" s="142">
        <f>ROUND(I155*H155,2)</f>
        <v>0</v>
      </c>
      <c r="BL155" s="15" t="s">
        <v>247</v>
      </c>
      <c r="BM155" s="141" t="s">
        <v>2201</v>
      </c>
    </row>
    <row r="156" spans="2:65" s="1" customFormat="1" ht="24.2" customHeight="1">
      <c r="B156" s="30"/>
      <c r="C156" s="158" t="s">
        <v>280</v>
      </c>
      <c r="D156" s="158" t="s">
        <v>328</v>
      </c>
      <c r="E156" s="159" t="s">
        <v>2156</v>
      </c>
      <c r="F156" s="160" t="s">
        <v>2157</v>
      </c>
      <c r="G156" s="161" t="s">
        <v>307</v>
      </c>
      <c r="H156" s="162">
        <v>1</v>
      </c>
      <c r="I156" s="163"/>
      <c r="J156" s="164">
        <f>ROUND(I156*H156,2)</f>
        <v>0</v>
      </c>
      <c r="K156" s="160" t="s">
        <v>164</v>
      </c>
      <c r="L156" s="165"/>
      <c r="M156" s="166" t="s">
        <v>1</v>
      </c>
      <c r="N156" s="167" t="s">
        <v>45</v>
      </c>
      <c r="P156" s="139">
        <f>O156*H156</f>
        <v>0</v>
      </c>
      <c r="Q156" s="139">
        <v>3.0000000000000001E-5</v>
      </c>
      <c r="R156" s="139">
        <f>Q156*H156</f>
        <v>3.0000000000000001E-5</v>
      </c>
      <c r="S156" s="139">
        <v>0</v>
      </c>
      <c r="T156" s="140">
        <f>S156*H156</f>
        <v>0</v>
      </c>
      <c r="AR156" s="141" t="s">
        <v>327</v>
      </c>
      <c r="AT156" s="141" t="s">
        <v>328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2202</v>
      </c>
    </row>
    <row r="157" spans="2:65" s="1" customFormat="1" ht="37.9" customHeight="1">
      <c r="B157" s="30"/>
      <c r="C157" s="158" t="s">
        <v>289</v>
      </c>
      <c r="D157" s="158" t="s">
        <v>328</v>
      </c>
      <c r="E157" s="159" t="s">
        <v>2203</v>
      </c>
      <c r="F157" s="160" t="s">
        <v>2204</v>
      </c>
      <c r="G157" s="161" t="s">
        <v>307</v>
      </c>
      <c r="H157" s="162">
        <v>10</v>
      </c>
      <c r="I157" s="163"/>
      <c r="J157" s="164">
        <f>ROUND(I157*H157,2)</f>
        <v>0</v>
      </c>
      <c r="K157" s="160" t="s">
        <v>1</v>
      </c>
      <c r="L157" s="165"/>
      <c r="M157" s="166" t="s">
        <v>1</v>
      </c>
      <c r="N157" s="167" t="s">
        <v>45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327</v>
      </c>
      <c r="AT157" s="141" t="s">
        <v>328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2205</v>
      </c>
    </row>
    <row r="158" spans="2:65" s="1" customFormat="1" ht="21.75" customHeight="1">
      <c r="B158" s="30"/>
      <c r="C158" s="158" t="s">
        <v>294</v>
      </c>
      <c r="D158" s="158" t="s">
        <v>328</v>
      </c>
      <c r="E158" s="159" t="s">
        <v>2153</v>
      </c>
      <c r="F158" s="160" t="s">
        <v>2154</v>
      </c>
      <c r="G158" s="161" t="s">
        <v>307</v>
      </c>
      <c r="H158" s="162">
        <v>8</v>
      </c>
      <c r="I158" s="163"/>
      <c r="J158" s="164">
        <f>ROUND(I158*H158,2)</f>
        <v>0</v>
      </c>
      <c r="K158" s="160" t="s">
        <v>1</v>
      </c>
      <c r="L158" s="165"/>
      <c r="M158" s="166" t="s">
        <v>1</v>
      </c>
      <c r="N158" s="167" t="s">
        <v>45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327</v>
      </c>
      <c r="AT158" s="141" t="s">
        <v>328</v>
      </c>
      <c r="AU158" s="141" t="s">
        <v>90</v>
      </c>
      <c r="AY158" s="15" t="s">
        <v>158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5" t="s">
        <v>88</v>
      </c>
      <c r="BK158" s="142">
        <f>ROUND(I158*H158,2)</f>
        <v>0</v>
      </c>
      <c r="BL158" s="15" t="s">
        <v>247</v>
      </c>
      <c r="BM158" s="141" t="s">
        <v>2206</v>
      </c>
    </row>
    <row r="159" spans="2:65" s="1" customFormat="1" ht="16.5" customHeight="1">
      <c r="B159" s="30"/>
      <c r="C159" s="158" t="s">
        <v>299</v>
      </c>
      <c r="D159" s="158" t="s">
        <v>328</v>
      </c>
      <c r="E159" s="159" t="s">
        <v>2207</v>
      </c>
      <c r="F159" s="160" t="s">
        <v>2208</v>
      </c>
      <c r="G159" s="161" t="s">
        <v>307</v>
      </c>
      <c r="H159" s="162">
        <v>1</v>
      </c>
      <c r="I159" s="163"/>
      <c r="J159" s="164">
        <f>ROUND(I159*H159,2)</f>
        <v>0</v>
      </c>
      <c r="K159" s="160" t="s">
        <v>1</v>
      </c>
      <c r="L159" s="165"/>
      <c r="M159" s="166" t="s">
        <v>1</v>
      </c>
      <c r="N159" s="167" t="s">
        <v>45</v>
      </c>
      <c r="P159" s="139">
        <f>O159*H159</f>
        <v>0</v>
      </c>
      <c r="Q159" s="139">
        <v>5.0000000000000002E-5</v>
      </c>
      <c r="R159" s="139">
        <f>Q159*H159</f>
        <v>5.0000000000000002E-5</v>
      </c>
      <c r="S159" s="139">
        <v>0</v>
      </c>
      <c r="T159" s="140">
        <f>S159*H159</f>
        <v>0</v>
      </c>
      <c r="AR159" s="141" t="s">
        <v>327</v>
      </c>
      <c r="AT159" s="141" t="s">
        <v>328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247</v>
      </c>
      <c r="BM159" s="141" t="s">
        <v>2209</v>
      </c>
    </row>
    <row r="160" spans="2:65" s="1" customFormat="1" ht="16.5" customHeight="1">
      <c r="B160" s="30"/>
      <c r="C160" s="158" t="s">
        <v>304</v>
      </c>
      <c r="D160" s="158" t="s">
        <v>328</v>
      </c>
      <c r="E160" s="159" t="s">
        <v>2210</v>
      </c>
      <c r="F160" s="160" t="s">
        <v>2211</v>
      </c>
      <c r="G160" s="161" t="s">
        <v>307</v>
      </c>
      <c r="H160" s="162">
        <v>6</v>
      </c>
      <c r="I160" s="163"/>
      <c r="J160" s="164">
        <f>ROUND(I160*H160,2)</f>
        <v>0</v>
      </c>
      <c r="K160" s="160" t="s">
        <v>1</v>
      </c>
      <c r="L160" s="165"/>
      <c r="M160" s="166" t="s">
        <v>1</v>
      </c>
      <c r="N160" s="167" t="s">
        <v>45</v>
      </c>
      <c r="P160" s="139">
        <f>O160*H160</f>
        <v>0</v>
      </c>
      <c r="Q160" s="139">
        <v>4.2000000000000002E-4</v>
      </c>
      <c r="R160" s="139">
        <f>Q160*H160</f>
        <v>2.5200000000000001E-3</v>
      </c>
      <c r="S160" s="139">
        <v>0</v>
      </c>
      <c r="T160" s="140">
        <f>S160*H160</f>
        <v>0</v>
      </c>
      <c r="AR160" s="141" t="s">
        <v>327</v>
      </c>
      <c r="AT160" s="141" t="s">
        <v>328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2212</v>
      </c>
    </row>
    <row r="161" spans="2:65" s="1" customFormat="1" ht="21.75" customHeight="1">
      <c r="B161" s="30"/>
      <c r="C161" s="158" t="s">
        <v>309</v>
      </c>
      <c r="D161" s="158" t="s">
        <v>328</v>
      </c>
      <c r="E161" s="159" t="s">
        <v>2213</v>
      </c>
      <c r="F161" s="160" t="s">
        <v>2214</v>
      </c>
      <c r="G161" s="161" t="s">
        <v>307</v>
      </c>
      <c r="H161" s="162">
        <v>1</v>
      </c>
      <c r="I161" s="163"/>
      <c r="J161" s="164">
        <f>ROUND(I161*H161,2)</f>
        <v>0</v>
      </c>
      <c r="K161" s="160" t="s">
        <v>1</v>
      </c>
      <c r="L161" s="165"/>
      <c r="M161" s="166" t="s">
        <v>1</v>
      </c>
      <c r="N161" s="167" t="s">
        <v>45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327</v>
      </c>
      <c r="AT161" s="141" t="s">
        <v>328</v>
      </c>
      <c r="AU161" s="141" t="s">
        <v>90</v>
      </c>
      <c r="AY161" s="15" t="s">
        <v>158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88</v>
      </c>
      <c r="BK161" s="142">
        <f>ROUND(I161*H161,2)</f>
        <v>0</v>
      </c>
      <c r="BL161" s="15" t="s">
        <v>247</v>
      </c>
      <c r="BM161" s="141" t="s">
        <v>2215</v>
      </c>
    </row>
    <row r="162" spans="2:65" s="1" customFormat="1" ht="16.5" customHeight="1">
      <c r="B162" s="30"/>
      <c r="C162" s="158" t="s">
        <v>313</v>
      </c>
      <c r="D162" s="158" t="s">
        <v>328</v>
      </c>
      <c r="E162" s="159" t="s">
        <v>2216</v>
      </c>
      <c r="F162" s="160" t="s">
        <v>2217</v>
      </c>
      <c r="G162" s="161" t="s">
        <v>307</v>
      </c>
      <c r="H162" s="162">
        <v>2</v>
      </c>
      <c r="I162" s="163"/>
      <c r="J162" s="164">
        <f>ROUND(I162*H162,2)</f>
        <v>0</v>
      </c>
      <c r="K162" s="160" t="s">
        <v>1</v>
      </c>
      <c r="L162" s="165"/>
      <c r="M162" s="166" t="s">
        <v>1</v>
      </c>
      <c r="N162" s="167" t="s">
        <v>45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327</v>
      </c>
      <c r="AT162" s="141" t="s">
        <v>328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2218</v>
      </c>
    </row>
    <row r="163" spans="2:65" s="1" customFormat="1" ht="24.2" customHeight="1">
      <c r="B163" s="30"/>
      <c r="C163" s="158" t="s">
        <v>317</v>
      </c>
      <c r="D163" s="158" t="s">
        <v>328</v>
      </c>
      <c r="E163" s="159" t="s">
        <v>2219</v>
      </c>
      <c r="F163" s="160" t="s">
        <v>2220</v>
      </c>
      <c r="G163" s="161" t="s">
        <v>307</v>
      </c>
      <c r="H163" s="162">
        <v>1</v>
      </c>
      <c r="I163" s="163"/>
      <c r="J163" s="164">
        <f>ROUND(I163*H163,2)</f>
        <v>0</v>
      </c>
      <c r="K163" s="160" t="s">
        <v>1</v>
      </c>
      <c r="L163" s="165"/>
      <c r="M163" s="166" t="s">
        <v>1</v>
      </c>
      <c r="N163" s="167" t="s">
        <v>45</v>
      </c>
      <c r="P163" s="139">
        <f>O163*H163</f>
        <v>0</v>
      </c>
      <c r="Q163" s="139">
        <v>2.3000000000000001E-4</v>
      </c>
      <c r="R163" s="139">
        <f>Q163*H163</f>
        <v>2.3000000000000001E-4</v>
      </c>
      <c r="S163" s="139">
        <v>0</v>
      </c>
      <c r="T163" s="140">
        <f>S163*H163</f>
        <v>0</v>
      </c>
      <c r="AR163" s="141" t="s">
        <v>327</v>
      </c>
      <c r="AT163" s="141" t="s">
        <v>328</v>
      </c>
      <c r="AU163" s="141" t="s">
        <v>90</v>
      </c>
      <c r="AY163" s="15" t="s">
        <v>158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88</v>
      </c>
      <c r="BK163" s="142">
        <f>ROUND(I163*H163,2)</f>
        <v>0</v>
      </c>
      <c r="BL163" s="15" t="s">
        <v>247</v>
      </c>
      <c r="BM163" s="141" t="s">
        <v>2221</v>
      </c>
    </row>
    <row r="164" spans="2:65" s="1" customFormat="1" ht="24.2" customHeight="1">
      <c r="B164" s="30"/>
      <c r="C164" s="158" t="s">
        <v>321</v>
      </c>
      <c r="D164" s="158" t="s">
        <v>328</v>
      </c>
      <c r="E164" s="159" t="s">
        <v>2171</v>
      </c>
      <c r="F164" s="160" t="s">
        <v>2172</v>
      </c>
      <c r="G164" s="161" t="s">
        <v>307</v>
      </c>
      <c r="H164" s="162">
        <v>1.8</v>
      </c>
      <c r="I164" s="163"/>
      <c r="J164" s="164">
        <f>ROUND(I164*H164,2)</f>
        <v>0</v>
      </c>
      <c r="K164" s="160" t="s">
        <v>1</v>
      </c>
      <c r="L164" s="165"/>
      <c r="M164" s="166" t="s">
        <v>1</v>
      </c>
      <c r="N164" s="167" t="s">
        <v>45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327</v>
      </c>
      <c r="AT164" s="141" t="s">
        <v>328</v>
      </c>
      <c r="AU164" s="141" t="s">
        <v>90</v>
      </c>
      <c r="AY164" s="15" t="s">
        <v>158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88</v>
      </c>
      <c r="BK164" s="142">
        <f>ROUND(I164*H164,2)</f>
        <v>0</v>
      </c>
      <c r="BL164" s="15" t="s">
        <v>247</v>
      </c>
      <c r="BM164" s="141" t="s">
        <v>2222</v>
      </c>
    </row>
    <row r="165" spans="2:65" s="1" customFormat="1" ht="24.2" customHeight="1">
      <c r="B165" s="30"/>
      <c r="C165" s="158" t="s">
        <v>327</v>
      </c>
      <c r="D165" s="158" t="s">
        <v>328</v>
      </c>
      <c r="E165" s="159" t="s">
        <v>2223</v>
      </c>
      <c r="F165" s="160" t="s">
        <v>2224</v>
      </c>
      <c r="G165" s="161" t="s">
        <v>307</v>
      </c>
      <c r="H165" s="162">
        <v>24</v>
      </c>
      <c r="I165" s="163"/>
      <c r="J165" s="164">
        <f>ROUND(I165*H165,2)</f>
        <v>0</v>
      </c>
      <c r="K165" s="160" t="s">
        <v>1</v>
      </c>
      <c r="L165" s="165"/>
      <c r="M165" s="166" t="s">
        <v>1</v>
      </c>
      <c r="N165" s="167" t="s">
        <v>45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327</v>
      </c>
      <c r="AT165" s="141" t="s">
        <v>328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2225</v>
      </c>
    </row>
    <row r="166" spans="2:65" s="1" customFormat="1" ht="24.2" customHeight="1">
      <c r="B166" s="30"/>
      <c r="C166" s="158" t="s">
        <v>332</v>
      </c>
      <c r="D166" s="158" t="s">
        <v>328</v>
      </c>
      <c r="E166" s="159" t="s">
        <v>2226</v>
      </c>
      <c r="F166" s="160" t="s">
        <v>2227</v>
      </c>
      <c r="G166" s="161" t="s">
        <v>307</v>
      </c>
      <c r="H166" s="162">
        <v>2</v>
      </c>
      <c r="I166" s="163"/>
      <c r="J166" s="164">
        <f>ROUND(I166*H166,2)</f>
        <v>0</v>
      </c>
      <c r="K166" s="160" t="s">
        <v>1</v>
      </c>
      <c r="L166" s="165"/>
      <c r="M166" s="166" t="s">
        <v>1</v>
      </c>
      <c r="N166" s="167" t="s">
        <v>45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327</v>
      </c>
      <c r="AT166" s="141" t="s">
        <v>328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2228</v>
      </c>
    </row>
    <row r="167" spans="2:65" s="1" customFormat="1" ht="24.2" customHeight="1">
      <c r="B167" s="30"/>
      <c r="C167" s="158" t="s">
        <v>336</v>
      </c>
      <c r="D167" s="158" t="s">
        <v>328</v>
      </c>
      <c r="E167" s="159" t="s">
        <v>2229</v>
      </c>
      <c r="F167" s="160" t="s">
        <v>2230</v>
      </c>
      <c r="G167" s="161" t="s">
        <v>307</v>
      </c>
      <c r="H167" s="162">
        <v>1</v>
      </c>
      <c r="I167" s="163"/>
      <c r="J167" s="164">
        <f>ROUND(I167*H167,2)</f>
        <v>0</v>
      </c>
      <c r="K167" s="160" t="s">
        <v>1</v>
      </c>
      <c r="L167" s="165"/>
      <c r="M167" s="166" t="s">
        <v>1</v>
      </c>
      <c r="N167" s="167" t="s">
        <v>45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327</v>
      </c>
      <c r="AT167" s="141" t="s">
        <v>328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2231</v>
      </c>
    </row>
    <row r="168" spans="2:65" s="1" customFormat="1" ht="24.2" customHeight="1">
      <c r="B168" s="30"/>
      <c r="C168" s="158" t="s">
        <v>341</v>
      </c>
      <c r="D168" s="158" t="s">
        <v>328</v>
      </c>
      <c r="E168" s="159" t="s">
        <v>2232</v>
      </c>
      <c r="F168" s="160" t="s">
        <v>2233</v>
      </c>
      <c r="G168" s="161" t="s">
        <v>307</v>
      </c>
      <c r="H168" s="162">
        <v>2</v>
      </c>
      <c r="I168" s="163"/>
      <c r="J168" s="164">
        <f>ROUND(I168*H168,2)</f>
        <v>0</v>
      </c>
      <c r="K168" s="160" t="s">
        <v>1</v>
      </c>
      <c r="L168" s="165"/>
      <c r="M168" s="166" t="s">
        <v>1</v>
      </c>
      <c r="N168" s="167" t="s">
        <v>45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327</v>
      </c>
      <c r="AT168" s="141" t="s">
        <v>328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2234</v>
      </c>
    </row>
    <row r="169" spans="2:65" s="1" customFormat="1" ht="24.2" customHeight="1">
      <c r="B169" s="30"/>
      <c r="C169" s="158" t="s">
        <v>346</v>
      </c>
      <c r="D169" s="158" t="s">
        <v>328</v>
      </c>
      <c r="E169" s="159" t="s">
        <v>2235</v>
      </c>
      <c r="F169" s="160" t="s">
        <v>2236</v>
      </c>
      <c r="G169" s="161" t="s">
        <v>307</v>
      </c>
      <c r="H169" s="162">
        <v>6</v>
      </c>
      <c r="I169" s="163"/>
      <c r="J169" s="164">
        <f>ROUND(I169*H169,2)</f>
        <v>0</v>
      </c>
      <c r="K169" s="160" t="s">
        <v>1</v>
      </c>
      <c r="L169" s="165"/>
      <c r="M169" s="166" t="s">
        <v>1</v>
      </c>
      <c r="N169" s="167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327</v>
      </c>
      <c r="AT169" s="141" t="s">
        <v>328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2237</v>
      </c>
    </row>
    <row r="170" spans="2:65" s="1" customFormat="1" ht="16.5" customHeight="1">
      <c r="B170" s="30"/>
      <c r="C170" s="158" t="s">
        <v>351</v>
      </c>
      <c r="D170" s="158" t="s">
        <v>328</v>
      </c>
      <c r="E170" s="159" t="s">
        <v>2189</v>
      </c>
      <c r="F170" s="160" t="s">
        <v>2190</v>
      </c>
      <c r="G170" s="161" t="s">
        <v>307</v>
      </c>
      <c r="H170" s="162">
        <v>1</v>
      </c>
      <c r="I170" s="163"/>
      <c r="J170" s="164">
        <f>ROUND(I170*H170,2)</f>
        <v>0</v>
      </c>
      <c r="K170" s="160" t="s">
        <v>1</v>
      </c>
      <c r="L170" s="165"/>
      <c r="M170" s="166" t="s">
        <v>1</v>
      </c>
      <c r="N170" s="167" t="s">
        <v>45</v>
      </c>
      <c r="P170" s="139">
        <f>O170*H170</f>
        <v>0</v>
      </c>
      <c r="Q170" s="139">
        <v>5.8E-4</v>
      </c>
      <c r="R170" s="139">
        <f>Q170*H170</f>
        <v>5.8E-4</v>
      </c>
      <c r="S170" s="139">
        <v>0</v>
      </c>
      <c r="T170" s="140">
        <f>S170*H170</f>
        <v>0</v>
      </c>
      <c r="AR170" s="141" t="s">
        <v>327</v>
      </c>
      <c r="AT170" s="141" t="s">
        <v>328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2238</v>
      </c>
    </row>
    <row r="171" spans="2:65" s="1" customFormat="1" ht="24.2" customHeight="1">
      <c r="B171" s="30"/>
      <c r="C171" s="158" t="s">
        <v>356</v>
      </c>
      <c r="D171" s="158" t="s">
        <v>328</v>
      </c>
      <c r="E171" s="159" t="s">
        <v>2239</v>
      </c>
      <c r="F171" s="160" t="s">
        <v>2240</v>
      </c>
      <c r="G171" s="161" t="s">
        <v>307</v>
      </c>
      <c r="H171" s="162">
        <v>4</v>
      </c>
      <c r="I171" s="163"/>
      <c r="J171" s="164">
        <f>ROUND(I171*H171,2)</f>
        <v>0</v>
      </c>
      <c r="K171" s="160" t="s">
        <v>1</v>
      </c>
      <c r="L171" s="165"/>
      <c r="M171" s="166" t="s">
        <v>1</v>
      </c>
      <c r="N171" s="167" t="s">
        <v>45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327</v>
      </c>
      <c r="AT171" s="141" t="s">
        <v>328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2241</v>
      </c>
    </row>
    <row r="172" spans="2:65" s="1" customFormat="1" ht="16.5" customHeight="1">
      <c r="B172" s="30"/>
      <c r="C172" s="158" t="s">
        <v>361</v>
      </c>
      <c r="D172" s="158" t="s">
        <v>328</v>
      </c>
      <c r="E172" s="159" t="s">
        <v>2242</v>
      </c>
      <c r="F172" s="160" t="s">
        <v>2243</v>
      </c>
      <c r="G172" s="161" t="s">
        <v>307</v>
      </c>
      <c r="H172" s="162">
        <v>1</v>
      </c>
      <c r="I172" s="163"/>
      <c r="J172" s="164">
        <f>ROUND(I172*H172,2)</f>
        <v>0</v>
      </c>
      <c r="K172" s="160" t="s">
        <v>1</v>
      </c>
      <c r="L172" s="165"/>
      <c r="M172" s="166" t="s">
        <v>1</v>
      </c>
      <c r="N172" s="167" t="s">
        <v>45</v>
      </c>
      <c r="P172" s="139">
        <f>O172*H172</f>
        <v>0</v>
      </c>
      <c r="Q172" s="139">
        <v>1.2E-4</v>
      </c>
      <c r="R172" s="139">
        <f>Q172*H172</f>
        <v>1.2E-4</v>
      </c>
      <c r="S172" s="139">
        <v>0</v>
      </c>
      <c r="T172" s="140">
        <f>S172*H172</f>
        <v>0</v>
      </c>
      <c r="AR172" s="141" t="s">
        <v>327</v>
      </c>
      <c r="AT172" s="141" t="s">
        <v>328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247</v>
      </c>
      <c r="BM172" s="141" t="s">
        <v>2244</v>
      </c>
    </row>
    <row r="173" spans="2:65" s="1" customFormat="1" ht="24.2" customHeight="1">
      <c r="B173" s="30"/>
      <c r="C173" s="158" t="s">
        <v>366</v>
      </c>
      <c r="D173" s="158" t="s">
        <v>328</v>
      </c>
      <c r="E173" s="159" t="s">
        <v>2245</v>
      </c>
      <c r="F173" s="160" t="s">
        <v>2246</v>
      </c>
      <c r="G173" s="161" t="s">
        <v>307</v>
      </c>
      <c r="H173" s="162">
        <v>1</v>
      </c>
      <c r="I173" s="163"/>
      <c r="J173" s="164">
        <f>ROUND(I173*H173,2)</f>
        <v>0</v>
      </c>
      <c r="K173" s="160" t="s">
        <v>1</v>
      </c>
      <c r="L173" s="165"/>
      <c r="M173" s="166" t="s">
        <v>1</v>
      </c>
      <c r="N173" s="167" t="s">
        <v>45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327</v>
      </c>
      <c r="AT173" s="141" t="s">
        <v>328</v>
      </c>
      <c r="AU173" s="141" t="s">
        <v>90</v>
      </c>
      <c r="AY173" s="15" t="s">
        <v>158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88</v>
      </c>
      <c r="BK173" s="142">
        <f>ROUND(I173*H173,2)</f>
        <v>0</v>
      </c>
      <c r="BL173" s="15" t="s">
        <v>247</v>
      </c>
      <c r="BM173" s="141" t="s">
        <v>2247</v>
      </c>
    </row>
    <row r="174" spans="2:65" s="1" customFormat="1" ht="16.5" customHeight="1">
      <c r="B174" s="30"/>
      <c r="C174" s="158" t="s">
        <v>373</v>
      </c>
      <c r="D174" s="158" t="s">
        <v>328</v>
      </c>
      <c r="E174" s="159" t="s">
        <v>2248</v>
      </c>
      <c r="F174" s="160" t="s">
        <v>2249</v>
      </c>
      <c r="G174" s="161" t="s">
        <v>307</v>
      </c>
      <c r="H174" s="162">
        <v>1</v>
      </c>
      <c r="I174" s="163"/>
      <c r="J174" s="164">
        <f>ROUND(I174*H174,2)</f>
        <v>0</v>
      </c>
      <c r="K174" s="160" t="s">
        <v>1</v>
      </c>
      <c r="L174" s="165"/>
      <c r="M174" s="166" t="s">
        <v>1</v>
      </c>
      <c r="N174" s="167" t="s">
        <v>45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327</v>
      </c>
      <c r="AT174" s="141" t="s">
        <v>328</v>
      </c>
      <c r="AU174" s="141" t="s">
        <v>90</v>
      </c>
      <c r="AY174" s="15" t="s">
        <v>158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88</v>
      </c>
      <c r="BK174" s="142">
        <f>ROUND(I174*H174,2)</f>
        <v>0</v>
      </c>
      <c r="BL174" s="15" t="s">
        <v>247</v>
      </c>
      <c r="BM174" s="141" t="s">
        <v>2250</v>
      </c>
    </row>
    <row r="175" spans="2:65" s="1" customFormat="1" ht="16.5" customHeight="1">
      <c r="B175" s="30"/>
      <c r="C175" s="158" t="s">
        <v>378</v>
      </c>
      <c r="D175" s="158" t="s">
        <v>328</v>
      </c>
      <c r="E175" s="159" t="s">
        <v>2251</v>
      </c>
      <c r="F175" s="160" t="s">
        <v>2252</v>
      </c>
      <c r="G175" s="161" t="s">
        <v>307</v>
      </c>
      <c r="H175" s="162">
        <v>1</v>
      </c>
      <c r="I175" s="163"/>
      <c r="J175" s="164">
        <f>ROUND(I175*H175,2)</f>
        <v>0</v>
      </c>
      <c r="K175" s="160" t="s">
        <v>1</v>
      </c>
      <c r="L175" s="165"/>
      <c r="M175" s="166" t="s">
        <v>1</v>
      </c>
      <c r="N175" s="167" t="s">
        <v>45</v>
      </c>
      <c r="P175" s="139">
        <f>O175*H175</f>
        <v>0</v>
      </c>
      <c r="Q175" s="139">
        <v>3.2000000000000003E-4</v>
      </c>
      <c r="R175" s="139">
        <f>Q175*H175</f>
        <v>3.2000000000000003E-4</v>
      </c>
      <c r="S175" s="139">
        <v>0</v>
      </c>
      <c r="T175" s="140">
        <f>S175*H175</f>
        <v>0</v>
      </c>
      <c r="AR175" s="141" t="s">
        <v>327</v>
      </c>
      <c r="AT175" s="141" t="s">
        <v>328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2253</v>
      </c>
    </row>
    <row r="176" spans="2:65" s="11" customFormat="1" ht="25.9" customHeight="1">
      <c r="B176" s="118"/>
      <c r="D176" s="119" t="s">
        <v>79</v>
      </c>
      <c r="E176" s="120" t="s">
        <v>2254</v>
      </c>
      <c r="F176" s="120" t="s">
        <v>2255</v>
      </c>
      <c r="I176" s="121"/>
      <c r="J176" s="122">
        <f>BK176</f>
        <v>0</v>
      </c>
      <c r="L176" s="118"/>
      <c r="M176" s="123"/>
      <c r="P176" s="124">
        <f>SUM(P177:P184)</f>
        <v>0</v>
      </c>
      <c r="R176" s="124">
        <f>SUM(R177:R184)</f>
        <v>3.7500000000000006E-2</v>
      </c>
      <c r="T176" s="125">
        <f>SUM(T177:T184)</f>
        <v>0</v>
      </c>
      <c r="AR176" s="119" t="s">
        <v>90</v>
      </c>
      <c r="AT176" s="126" t="s">
        <v>79</v>
      </c>
      <c r="AU176" s="126" t="s">
        <v>80</v>
      </c>
      <c r="AY176" s="119" t="s">
        <v>158</v>
      </c>
      <c r="BK176" s="127">
        <f>SUM(BK177:BK184)</f>
        <v>0</v>
      </c>
    </row>
    <row r="177" spans="2:65" s="1" customFormat="1" ht="16.5" customHeight="1">
      <c r="B177" s="30"/>
      <c r="C177" s="158" t="s">
        <v>384</v>
      </c>
      <c r="D177" s="158" t="s">
        <v>328</v>
      </c>
      <c r="E177" s="159" t="s">
        <v>2256</v>
      </c>
      <c r="F177" s="160" t="s">
        <v>2257</v>
      </c>
      <c r="G177" s="161" t="s">
        <v>307</v>
      </c>
      <c r="H177" s="162">
        <v>2</v>
      </c>
      <c r="I177" s="163"/>
      <c r="J177" s="164">
        <f>ROUND(I177*H177,2)</f>
        <v>0</v>
      </c>
      <c r="K177" s="160" t="s">
        <v>1</v>
      </c>
      <c r="L177" s="165"/>
      <c r="M177" s="166" t="s">
        <v>1</v>
      </c>
      <c r="N177" s="167" t="s">
        <v>45</v>
      </c>
      <c r="P177" s="139">
        <f>O177*H177</f>
        <v>0</v>
      </c>
      <c r="Q177" s="139">
        <v>2E-3</v>
      </c>
      <c r="R177" s="139">
        <f>Q177*H177</f>
        <v>4.0000000000000001E-3</v>
      </c>
      <c r="S177" s="139">
        <v>0</v>
      </c>
      <c r="T177" s="140">
        <f>S177*H177</f>
        <v>0</v>
      </c>
      <c r="AR177" s="141" t="s">
        <v>327</v>
      </c>
      <c r="AT177" s="141" t="s">
        <v>328</v>
      </c>
      <c r="AU177" s="141" t="s">
        <v>88</v>
      </c>
      <c r="AY177" s="15" t="s">
        <v>158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88</v>
      </c>
      <c r="BK177" s="142">
        <f>ROUND(I177*H177,2)</f>
        <v>0</v>
      </c>
      <c r="BL177" s="15" t="s">
        <v>247</v>
      </c>
      <c r="BM177" s="141" t="s">
        <v>2258</v>
      </c>
    </row>
    <row r="178" spans="2:65" s="1" customFormat="1" ht="16.5" customHeight="1">
      <c r="B178" s="30"/>
      <c r="C178" s="158" t="s">
        <v>388</v>
      </c>
      <c r="D178" s="158" t="s">
        <v>328</v>
      </c>
      <c r="E178" s="159" t="s">
        <v>2259</v>
      </c>
      <c r="F178" s="160" t="s">
        <v>2260</v>
      </c>
      <c r="G178" s="161" t="s">
        <v>307</v>
      </c>
      <c r="H178" s="162">
        <v>5</v>
      </c>
      <c r="I178" s="163"/>
      <c r="J178" s="164">
        <f>ROUND(I178*H178,2)</f>
        <v>0</v>
      </c>
      <c r="K178" s="160" t="s">
        <v>1</v>
      </c>
      <c r="L178" s="165"/>
      <c r="M178" s="166" t="s">
        <v>1</v>
      </c>
      <c r="N178" s="167" t="s">
        <v>45</v>
      </c>
      <c r="P178" s="139">
        <f>O178*H178</f>
        <v>0</v>
      </c>
      <c r="Q178" s="139">
        <v>1.1000000000000001E-3</v>
      </c>
      <c r="R178" s="139">
        <f>Q178*H178</f>
        <v>5.5000000000000005E-3</v>
      </c>
      <c r="S178" s="139">
        <v>0</v>
      </c>
      <c r="T178" s="140">
        <f>S178*H178</f>
        <v>0</v>
      </c>
      <c r="AR178" s="141" t="s">
        <v>327</v>
      </c>
      <c r="AT178" s="141" t="s">
        <v>328</v>
      </c>
      <c r="AU178" s="141" t="s">
        <v>88</v>
      </c>
      <c r="AY178" s="15" t="s">
        <v>158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5" t="s">
        <v>88</v>
      </c>
      <c r="BK178" s="142">
        <f>ROUND(I178*H178,2)</f>
        <v>0</v>
      </c>
      <c r="BL178" s="15" t="s">
        <v>247</v>
      </c>
      <c r="BM178" s="141" t="s">
        <v>2261</v>
      </c>
    </row>
    <row r="179" spans="2:65" s="1" customFormat="1" ht="21.75" customHeight="1">
      <c r="B179" s="30"/>
      <c r="C179" s="158" t="s">
        <v>395</v>
      </c>
      <c r="D179" s="158" t="s">
        <v>328</v>
      </c>
      <c r="E179" s="159" t="s">
        <v>2262</v>
      </c>
      <c r="F179" s="160" t="s">
        <v>2263</v>
      </c>
      <c r="G179" s="161" t="s">
        <v>307</v>
      </c>
      <c r="H179" s="162">
        <v>13</v>
      </c>
      <c r="I179" s="163"/>
      <c r="J179" s="164">
        <f>ROUND(I179*H179,2)</f>
        <v>0</v>
      </c>
      <c r="K179" s="160" t="s">
        <v>1</v>
      </c>
      <c r="L179" s="165"/>
      <c r="M179" s="166" t="s">
        <v>1</v>
      </c>
      <c r="N179" s="167" t="s">
        <v>45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327</v>
      </c>
      <c r="AT179" s="141" t="s">
        <v>328</v>
      </c>
      <c r="AU179" s="141" t="s">
        <v>88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247</v>
      </c>
      <c r="BM179" s="141" t="s">
        <v>2264</v>
      </c>
    </row>
    <row r="180" spans="2:65" s="1" customFormat="1" ht="16.5" customHeight="1">
      <c r="B180" s="30"/>
      <c r="C180" s="158" t="s">
        <v>401</v>
      </c>
      <c r="D180" s="158" t="s">
        <v>328</v>
      </c>
      <c r="E180" s="159" t="s">
        <v>2265</v>
      </c>
      <c r="F180" s="160" t="s">
        <v>2266</v>
      </c>
      <c r="G180" s="161" t="s">
        <v>307</v>
      </c>
      <c r="H180" s="162">
        <v>8</v>
      </c>
      <c r="I180" s="163"/>
      <c r="J180" s="164">
        <f>ROUND(I180*H180,2)</f>
        <v>0</v>
      </c>
      <c r="K180" s="160" t="s">
        <v>1</v>
      </c>
      <c r="L180" s="165"/>
      <c r="M180" s="166" t="s">
        <v>1</v>
      </c>
      <c r="N180" s="167" t="s">
        <v>45</v>
      </c>
      <c r="P180" s="139">
        <f>O180*H180</f>
        <v>0</v>
      </c>
      <c r="Q180" s="139">
        <v>1.5E-3</v>
      </c>
      <c r="R180" s="139">
        <f>Q180*H180</f>
        <v>1.2E-2</v>
      </c>
      <c r="S180" s="139">
        <v>0</v>
      </c>
      <c r="T180" s="140">
        <f>S180*H180</f>
        <v>0</v>
      </c>
      <c r="AR180" s="141" t="s">
        <v>327</v>
      </c>
      <c r="AT180" s="141" t="s">
        <v>328</v>
      </c>
      <c r="AU180" s="141" t="s">
        <v>88</v>
      </c>
      <c r="AY180" s="15" t="s">
        <v>158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5" t="s">
        <v>88</v>
      </c>
      <c r="BK180" s="142">
        <f>ROUND(I180*H180,2)</f>
        <v>0</v>
      </c>
      <c r="BL180" s="15" t="s">
        <v>247</v>
      </c>
      <c r="BM180" s="141" t="s">
        <v>2267</v>
      </c>
    </row>
    <row r="181" spans="2:65" s="1" customFormat="1" ht="16.5" customHeight="1">
      <c r="B181" s="30"/>
      <c r="C181" s="158" t="s">
        <v>405</v>
      </c>
      <c r="D181" s="158" t="s">
        <v>328</v>
      </c>
      <c r="E181" s="159" t="s">
        <v>2268</v>
      </c>
      <c r="F181" s="160" t="s">
        <v>2269</v>
      </c>
      <c r="G181" s="161" t="s">
        <v>307</v>
      </c>
      <c r="H181" s="162">
        <v>1</v>
      </c>
      <c r="I181" s="163"/>
      <c r="J181" s="164">
        <f>ROUND(I181*H181,2)</f>
        <v>0</v>
      </c>
      <c r="K181" s="160" t="s">
        <v>1</v>
      </c>
      <c r="L181" s="165"/>
      <c r="M181" s="166" t="s">
        <v>1</v>
      </c>
      <c r="N181" s="167" t="s">
        <v>45</v>
      </c>
      <c r="P181" s="139">
        <f>O181*H181</f>
        <v>0</v>
      </c>
      <c r="Q181" s="139">
        <v>1.5E-3</v>
      </c>
      <c r="R181" s="139">
        <f>Q181*H181</f>
        <v>1.5E-3</v>
      </c>
      <c r="S181" s="139">
        <v>0</v>
      </c>
      <c r="T181" s="140">
        <f>S181*H181</f>
        <v>0</v>
      </c>
      <c r="AR181" s="141" t="s">
        <v>327</v>
      </c>
      <c r="AT181" s="141" t="s">
        <v>328</v>
      </c>
      <c r="AU181" s="141" t="s">
        <v>88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247</v>
      </c>
      <c r="BM181" s="141" t="s">
        <v>2270</v>
      </c>
    </row>
    <row r="182" spans="2:65" s="1" customFormat="1" ht="16.5" customHeight="1">
      <c r="B182" s="30"/>
      <c r="C182" s="158" t="s">
        <v>409</v>
      </c>
      <c r="D182" s="158" t="s">
        <v>328</v>
      </c>
      <c r="E182" s="159" t="s">
        <v>2271</v>
      </c>
      <c r="F182" s="160" t="s">
        <v>2272</v>
      </c>
      <c r="G182" s="161" t="s">
        <v>307</v>
      </c>
      <c r="H182" s="162">
        <v>6</v>
      </c>
      <c r="I182" s="163"/>
      <c r="J182" s="164">
        <f>ROUND(I182*H182,2)</f>
        <v>0</v>
      </c>
      <c r="K182" s="160" t="s">
        <v>1</v>
      </c>
      <c r="L182" s="165"/>
      <c r="M182" s="166" t="s">
        <v>1</v>
      </c>
      <c r="N182" s="167" t="s">
        <v>45</v>
      </c>
      <c r="P182" s="139">
        <f>O182*H182</f>
        <v>0</v>
      </c>
      <c r="Q182" s="139">
        <v>2.3E-3</v>
      </c>
      <c r="R182" s="139">
        <f>Q182*H182</f>
        <v>1.38E-2</v>
      </c>
      <c r="S182" s="139">
        <v>0</v>
      </c>
      <c r="T182" s="140">
        <f>S182*H182</f>
        <v>0</v>
      </c>
      <c r="AR182" s="141" t="s">
        <v>327</v>
      </c>
      <c r="AT182" s="141" t="s">
        <v>328</v>
      </c>
      <c r="AU182" s="141" t="s">
        <v>88</v>
      </c>
      <c r="AY182" s="15" t="s">
        <v>158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88</v>
      </c>
      <c r="BK182" s="142">
        <f>ROUND(I182*H182,2)</f>
        <v>0</v>
      </c>
      <c r="BL182" s="15" t="s">
        <v>247</v>
      </c>
      <c r="BM182" s="141" t="s">
        <v>2273</v>
      </c>
    </row>
    <row r="183" spans="2:65" s="1" customFormat="1" ht="16.5" customHeight="1">
      <c r="B183" s="30"/>
      <c r="C183" s="158" t="s">
        <v>413</v>
      </c>
      <c r="D183" s="158" t="s">
        <v>328</v>
      </c>
      <c r="E183" s="159" t="s">
        <v>2274</v>
      </c>
      <c r="F183" s="160" t="s">
        <v>2275</v>
      </c>
      <c r="G183" s="161" t="s">
        <v>307</v>
      </c>
      <c r="H183" s="162">
        <v>1</v>
      </c>
      <c r="I183" s="163"/>
      <c r="J183" s="164">
        <f>ROUND(I183*H183,2)</f>
        <v>0</v>
      </c>
      <c r="K183" s="160" t="s">
        <v>1</v>
      </c>
      <c r="L183" s="165"/>
      <c r="M183" s="166" t="s">
        <v>1</v>
      </c>
      <c r="N183" s="167" t="s">
        <v>45</v>
      </c>
      <c r="P183" s="139">
        <f>O183*H183</f>
        <v>0</v>
      </c>
      <c r="Q183" s="139">
        <v>3.5E-4</v>
      </c>
      <c r="R183" s="139">
        <f>Q183*H183</f>
        <v>3.5E-4</v>
      </c>
      <c r="S183" s="139">
        <v>0</v>
      </c>
      <c r="T183" s="140">
        <f>S183*H183</f>
        <v>0</v>
      </c>
      <c r="AR183" s="141" t="s">
        <v>327</v>
      </c>
      <c r="AT183" s="141" t="s">
        <v>328</v>
      </c>
      <c r="AU183" s="141" t="s">
        <v>88</v>
      </c>
      <c r="AY183" s="15" t="s">
        <v>158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88</v>
      </c>
      <c r="BK183" s="142">
        <f>ROUND(I183*H183,2)</f>
        <v>0</v>
      </c>
      <c r="BL183" s="15" t="s">
        <v>247</v>
      </c>
      <c r="BM183" s="141" t="s">
        <v>2276</v>
      </c>
    </row>
    <row r="184" spans="2:65" s="1" customFormat="1" ht="16.5" customHeight="1">
      <c r="B184" s="30"/>
      <c r="C184" s="158" t="s">
        <v>419</v>
      </c>
      <c r="D184" s="158" t="s">
        <v>328</v>
      </c>
      <c r="E184" s="159" t="s">
        <v>2277</v>
      </c>
      <c r="F184" s="160" t="s">
        <v>2278</v>
      </c>
      <c r="G184" s="161" t="s">
        <v>307</v>
      </c>
      <c r="H184" s="162">
        <v>1</v>
      </c>
      <c r="I184" s="163"/>
      <c r="J184" s="164">
        <f>ROUND(I184*H184,2)</f>
        <v>0</v>
      </c>
      <c r="K184" s="160" t="s">
        <v>1</v>
      </c>
      <c r="L184" s="165"/>
      <c r="M184" s="166" t="s">
        <v>1</v>
      </c>
      <c r="N184" s="167" t="s">
        <v>45</v>
      </c>
      <c r="P184" s="139">
        <f>O184*H184</f>
        <v>0</v>
      </c>
      <c r="Q184" s="139">
        <v>3.5E-4</v>
      </c>
      <c r="R184" s="139">
        <f>Q184*H184</f>
        <v>3.5E-4</v>
      </c>
      <c r="S184" s="139">
        <v>0</v>
      </c>
      <c r="T184" s="140">
        <f>S184*H184</f>
        <v>0</v>
      </c>
      <c r="AR184" s="141" t="s">
        <v>327</v>
      </c>
      <c r="AT184" s="141" t="s">
        <v>328</v>
      </c>
      <c r="AU184" s="141" t="s">
        <v>88</v>
      </c>
      <c r="AY184" s="15" t="s">
        <v>158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5" t="s">
        <v>88</v>
      </c>
      <c r="BK184" s="142">
        <f>ROUND(I184*H184,2)</f>
        <v>0</v>
      </c>
      <c r="BL184" s="15" t="s">
        <v>247</v>
      </c>
      <c r="BM184" s="141" t="s">
        <v>2279</v>
      </c>
    </row>
    <row r="185" spans="2:65" s="11" customFormat="1" ht="25.9" customHeight="1">
      <c r="B185" s="118"/>
      <c r="D185" s="119" t="s">
        <v>79</v>
      </c>
      <c r="E185" s="120" t="s">
        <v>2280</v>
      </c>
      <c r="F185" s="120" t="s">
        <v>2281</v>
      </c>
      <c r="I185" s="121"/>
      <c r="J185" s="122">
        <f>BK185</f>
        <v>0</v>
      </c>
      <c r="L185" s="118"/>
      <c r="M185" s="123"/>
      <c r="P185" s="124">
        <f>SUM(P186:P204)</f>
        <v>0</v>
      </c>
      <c r="R185" s="124">
        <f>SUM(R186:R204)</f>
        <v>0.17177000000000001</v>
      </c>
      <c r="T185" s="125">
        <f>SUM(T186:T204)</f>
        <v>0</v>
      </c>
      <c r="AR185" s="119" t="s">
        <v>90</v>
      </c>
      <c r="AT185" s="126" t="s">
        <v>79</v>
      </c>
      <c r="AU185" s="126" t="s">
        <v>80</v>
      </c>
      <c r="AY185" s="119" t="s">
        <v>158</v>
      </c>
      <c r="BK185" s="127">
        <f>SUM(BK186:BK204)</f>
        <v>0</v>
      </c>
    </row>
    <row r="186" spans="2:65" s="1" customFormat="1" ht="24.2" customHeight="1">
      <c r="B186" s="30"/>
      <c r="C186" s="158" t="s">
        <v>424</v>
      </c>
      <c r="D186" s="158" t="s">
        <v>328</v>
      </c>
      <c r="E186" s="159" t="s">
        <v>2282</v>
      </c>
      <c r="F186" s="160" t="s">
        <v>2283</v>
      </c>
      <c r="G186" s="161" t="s">
        <v>297</v>
      </c>
      <c r="H186" s="162">
        <v>140</v>
      </c>
      <c r="I186" s="163"/>
      <c r="J186" s="164">
        <f>ROUND(I186*H186,2)</f>
        <v>0</v>
      </c>
      <c r="K186" s="160" t="s">
        <v>164</v>
      </c>
      <c r="L186" s="165"/>
      <c r="M186" s="166" t="s">
        <v>1</v>
      </c>
      <c r="N186" s="167" t="s">
        <v>45</v>
      </c>
      <c r="P186" s="139">
        <f>O186*H186</f>
        <v>0</v>
      </c>
      <c r="Q186" s="139">
        <v>1E-4</v>
      </c>
      <c r="R186" s="139">
        <f>Q186*H186</f>
        <v>1.4E-2</v>
      </c>
      <c r="S186" s="139">
        <v>0</v>
      </c>
      <c r="T186" s="140">
        <f>S186*H186</f>
        <v>0</v>
      </c>
      <c r="AR186" s="141" t="s">
        <v>327</v>
      </c>
      <c r="AT186" s="141" t="s">
        <v>328</v>
      </c>
      <c r="AU186" s="141" t="s">
        <v>88</v>
      </c>
      <c r="AY186" s="15" t="s">
        <v>158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5" t="s">
        <v>88</v>
      </c>
      <c r="BK186" s="142">
        <f>ROUND(I186*H186,2)</f>
        <v>0</v>
      </c>
      <c r="BL186" s="15" t="s">
        <v>247</v>
      </c>
      <c r="BM186" s="141" t="s">
        <v>2284</v>
      </c>
    </row>
    <row r="187" spans="2:65" s="1" customFormat="1" ht="16.5" customHeight="1">
      <c r="B187" s="30"/>
      <c r="C187" s="158" t="s">
        <v>431</v>
      </c>
      <c r="D187" s="158" t="s">
        <v>328</v>
      </c>
      <c r="E187" s="159" t="s">
        <v>2285</v>
      </c>
      <c r="F187" s="160" t="s">
        <v>2286</v>
      </c>
      <c r="G187" s="161" t="s">
        <v>297</v>
      </c>
      <c r="H187" s="162">
        <v>2</v>
      </c>
      <c r="I187" s="163"/>
      <c r="J187" s="164">
        <f>ROUND(I187*H187,2)</f>
        <v>0</v>
      </c>
      <c r="K187" s="160" t="s">
        <v>1</v>
      </c>
      <c r="L187" s="165"/>
      <c r="M187" s="166" t="s">
        <v>1</v>
      </c>
      <c r="N187" s="167" t="s">
        <v>45</v>
      </c>
      <c r="P187" s="139">
        <f>O187*H187</f>
        <v>0</v>
      </c>
      <c r="Q187" s="139">
        <v>6.3000000000000003E-4</v>
      </c>
      <c r="R187" s="139">
        <f>Q187*H187</f>
        <v>1.2600000000000001E-3</v>
      </c>
      <c r="S187" s="139">
        <v>0</v>
      </c>
      <c r="T187" s="140">
        <f>S187*H187</f>
        <v>0</v>
      </c>
      <c r="AR187" s="141" t="s">
        <v>327</v>
      </c>
      <c r="AT187" s="141" t="s">
        <v>328</v>
      </c>
      <c r="AU187" s="141" t="s">
        <v>88</v>
      </c>
      <c r="AY187" s="15" t="s">
        <v>158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88</v>
      </c>
      <c r="BK187" s="142">
        <f>ROUND(I187*H187,2)</f>
        <v>0</v>
      </c>
      <c r="BL187" s="15" t="s">
        <v>247</v>
      </c>
      <c r="BM187" s="141" t="s">
        <v>2287</v>
      </c>
    </row>
    <row r="188" spans="2:65" s="1" customFormat="1" ht="16.5" customHeight="1">
      <c r="B188" s="30"/>
      <c r="C188" s="158" t="s">
        <v>436</v>
      </c>
      <c r="D188" s="158" t="s">
        <v>328</v>
      </c>
      <c r="E188" s="159" t="s">
        <v>2288</v>
      </c>
      <c r="F188" s="160" t="s">
        <v>2289</v>
      </c>
      <c r="G188" s="161" t="s">
        <v>307</v>
      </c>
      <c r="H188" s="162">
        <v>1</v>
      </c>
      <c r="I188" s="163"/>
      <c r="J188" s="164">
        <f>ROUND(I188*H188,2)</f>
        <v>0</v>
      </c>
      <c r="K188" s="160" t="s">
        <v>1</v>
      </c>
      <c r="L188" s="165"/>
      <c r="M188" s="166" t="s">
        <v>1</v>
      </c>
      <c r="N188" s="167" t="s">
        <v>45</v>
      </c>
      <c r="P188" s="139">
        <f>O188*H188</f>
        <v>0</v>
      </c>
      <c r="Q188" s="139">
        <v>3.4000000000000002E-4</v>
      </c>
      <c r="R188" s="139">
        <f>Q188*H188</f>
        <v>3.4000000000000002E-4</v>
      </c>
      <c r="S188" s="139">
        <v>0</v>
      </c>
      <c r="T188" s="140">
        <f>S188*H188</f>
        <v>0</v>
      </c>
      <c r="AR188" s="141" t="s">
        <v>327</v>
      </c>
      <c r="AT188" s="141" t="s">
        <v>328</v>
      </c>
      <c r="AU188" s="141" t="s">
        <v>88</v>
      </c>
      <c r="AY188" s="15" t="s">
        <v>158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88</v>
      </c>
      <c r="BK188" s="142">
        <f>ROUND(I188*H188,2)</f>
        <v>0</v>
      </c>
      <c r="BL188" s="15" t="s">
        <v>247</v>
      </c>
      <c r="BM188" s="141" t="s">
        <v>2290</v>
      </c>
    </row>
    <row r="189" spans="2:65" s="1" customFormat="1" ht="16.5" customHeight="1">
      <c r="B189" s="30"/>
      <c r="C189" s="158" t="s">
        <v>442</v>
      </c>
      <c r="D189" s="158" t="s">
        <v>328</v>
      </c>
      <c r="E189" s="159" t="s">
        <v>2291</v>
      </c>
      <c r="F189" s="160" t="s">
        <v>2292</v>
      </c>
      <c r="G189" s="161" t="s">
        <v>307</v>
      </c>
      <c r="H189" s="162">
        <v>1</v>
      </c>
      <c r="I189" s="163"/>
      <c r="J189" s="164">
        <f>ROUND(I189*H189,2)</f>
        <v>0</v>
      </c>
      <c r="K189" s="160" t="s">
        <v>1</v>
      </c>
      <c r="L189" s="165"/>
      <c r="M189" s="166" t="s">
        <v>1</v>
      </c>
      <c r="N189" s="167" t="s">
        <v>45</v>
      </c>
      <c r="P189" s="139">
        <f>O189*H189</f>
        <v>0</v>
      </c>
      <c r="Q189" s="139">
        <v>6.4099999999999999E-3</v>
      </c>
      <c r="R189" s="139">
        <f>Q189*H189</f>
        <v>6.4099999999999999E-3</v>
      </c>
      <c r="S189" s="139">
        <v>0</v>
      </c>
      <c r="T189" s="140">
        <f>S189*H189</f>
        <v>0</v>
      </c>
      <c r="AR189" s="141" t="s">
        <v>327</v>
      </c>
      <c r="AT189" s="141" t="s">
        <v>328</v>
      </c>
      <c r="AU189" s="141" t="s">
        <v>88</v>
      </c>
      <c r="AY189" s="15" t="s">
        <v>158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88</v>
      </c>
      <c r="BK189" s="142">
        <f>ROUND(I189*H189,2)</f>
        <v>0</v>
      </c>
      <c r="BL189" s="15" t="s">
        <v>247</v>
      </c>
      <c r="BM189" s="141" t="s">
        <v>2293</v>
      </c>
    </row>
    <row r="190" spans="2:65" s="1" customFormat="1" ht="16.5" customHeight="1">
      <c r="B190" s="30"/>
      <c r="C190" s="158" t="s">
        <v>448</v>
      </c>
      <c r="D190" s="158" t="s">
        <v>328</v>
      </c>
      <c r="E190" s="159" t="s">
        <v>2294</v>
      </c>
      <c r="F190" s="160" t="s">
        <v>2295</v>
      </c>
      <c r="G190" s="161" t="s">
        <v>297</v>
      </c>
      <c r="H190" s="162">
        <v>5</v>
      </c>
      <c r="I190" s="163"/>
      <c r="J190" s="164">
        <f>ROUND(I190*H190,2)</f>
        <v>0</v>
      </c>
      <c r="K190" s="160" t="s">
        <v>1</v>
      </c>
      <c r="L190" s="165"/>
      <c r="M190" s="166" t="s">
        <v>1</v>
      </c>
      <c r="N190" s="167" t="s">
        <v>45</v>
      </c>
      <c r="P190" s="139">
        <f>O190*H190</f>
        <v>0</v>
      </c>
      <c r="Q190" s="139">
        <v>4.6000000000000001E-4</v>
      </c>
      <c r="R190" s="139">
        <f>Q190*H190</f>
        <v>2.3E-3</v>
      </c>
      <c r="S190" s="139">
        <v>0</v>
      </c>
      <c r="T190" s="140">
        <f>S190*H190</f>
        <v>0</v>
      </c>
      <c r="AR190" s="141" t="s">
        <v>327</v>
      </c>
      <c r="AT190" s="141" t="s">
        <v>328</v>
      </c>
      <c r="AU190" s="141" t="s">
        <v>88</v>
      </c>
      <c r="AY190" s="15" t="s">
        <v>158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5" t="s">
        <v>88</v>
      </c>
      <c r="BK190" s="142">
        <f>ROUND(I190*H190,2)</f>
        <v>0</v>
      </c>
      <c r="BL190" s="15" t="s">
        <v>247</v>
      </c>
      <c r="BM190" s="141" t="s">
        <v>2296</v>
      </c>
    </row>
    <row r="191" spans="2:65" s="1" customFormat="1" ht="16.5" customHeight="1">
      <c r="B191" s="30"/>
      <c r="C191" s="158" t="s">
        <v>452</v>
      </c>
      <c r="D191" s="158" t="s">
        <v>328</v>
      </c>
      <c r="E191" s="159" t="s">
        <v>2297</v>
      </c>
      <c r="F191" s="160" t="s">
        <v>2298</v>
      </c>
      <c r="G191" s="161" t="s">
        <v>307</v>
      </c>
      <c r="H191" s="162">
        <v>2</v>
      </c>
      <c r="I191" s="163"/>
      <c r="J191" s="164">
        <f>ROUND(I191*H191,2)</f>
        <v>0</v>
      </c>
      <c r="K191" s="160" t="s">
        <v>1</v>
      </c>
      <c r="L191" s="165"/>
      <c r="M191" s="166" t="s">
        <v>1</v>
      </c>
      <c r="N191" s="167" t="s">
        <v>45</v>
      </c>
      <c r="P191" s="139">
        <f>O191*H191</f>
        <v>0</v>
      </c>
      <c r="Q191" s="139">
        <v>1.2999999999999999E-4</v>
      </c>
      <c r="R191" s="139">
        <f>Q191*H191</f>
        <v>2.5999999999999998E-4</v>
      </c>
      <c r="S191" s="139">
        <v>0</v>
      </c>
      <c r="T191" s="140">
        <f>S191*H191</f>
        <v>0</v>
      </c>
      <c r="AR191" s="141" t="s">
        <v>327</v>
      </c>
      <c r="AT191" s="141" t="s">
        <v>328</v>
      </c>
      <c r="AU191" s="141" t="s">
        <v>88</v>
      </c>
      <c r="AY191" s="15" t="s">
        <v>158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88</v>
      </c>
      <c r="BK191" s="142">
        <f>ROUND(I191*H191,2)</f>
        <v>0</v>
      </c>
      <c r="BL191" s="15" t="s">
        <v>247</v>
      </c>
      <c r="BM191" s="141" t="s">
        <v>2299</v>
      </c>
    </row>
    <row r="192" spans="2:65" s="1" customFormat="1" ht="16.5" customHeight="1">
      <c r="B192" s="30"/>
      <c r="C192" s="158" t="s">
        <v>456</v>
      </c>
      <c r="D192" s="158" t="s">
        <v>328</v>
      </c>
      <c r="E192" s="159" t="s">
        <v>2300</v>
      </c>
      <c r="F192" s="160" t="s">
        <v>2301</v>
      </c>
      <c r="G192" s="161" t="s">
        <v>297</v>
      </c>
      <c r="H192" s="162">
        <v>9</v>
      </c>
      <c r="I192" s="163"/>
      <c r="J192" s="164">
        <f>ROUND(I192*H192,2)</f>
        <v>0</v>
      </c>
      <c r="K192" s="160" t="s">
        <v>1</v>
      </c>
      <c r="L192" s="165"/>
      <c r="M192" s="166" t="s">
        <v>1</v>
      </c>
      <c r="N192" s="167" t="s">
        <v>45</v>
      </c>
      <c r="P192" s="139">
        <f>O192*H192</f>
        <v>0</v>
      </c>
      <c r="Q192" s="139">
        <v>1E-3</v>
      </c>
      <c r="R192" s="139">
        <f>Q192*H192</f>
        <v>9.0000000000000011E-3</v>
      </c>
      <c r="S192" s="139">
        <v>0</v>
      </c>
      <c r="T192" s="140">
        <f>S192*H192</f>
        <v>0</v>
      </c>
      <c r="AR192" s="141" t="s">
        <v>327</v>
      </c>
      <c r="AT192" s="141" t="s">
        <v>328</v>
      </c>
      <c r="AU192" s="141" t="s">
        <v>88</v>
      </c>
      <c r="AY192" s="15" t="s">
        <v>158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88</v>
      </c>
      <c r="BK192" s="142">
        <f>ROUND(I192*H192,2)</f>
        <v>0</v>
      </c>
      <c r="BL192" s="15" t="s">
        <v>247</v>
      </c>
      <c r="BM192" s="141" t="s">
        <v>2302</v>
      </c>
    </row>
    <row r="193" spans="2:65" s="1" customFormat="1" ht="24.2" customHeight="1">
      <c r="B193" s="30"/>
      <c r="C193" s="158" t="s">
        <v>460</v>
      </c>
      <c r="D193" s="158" t="s">
        <v>328</v>
      </c>
      <c r="E193" s="159" t="s">
        <v>2303</v>
      </c>
      <c r="F193" s="160" t="s">
        <v>2304</v>
      </c>
      <c r="G193" s="161" t="s">
        <v>297</v>
      </c>
      <c r="H193" s="162">
        <v>380</v>
      </c>
      <c r="I193" s="163"/>
      <c r="J193" s="164">
        <f>ROUND(I193*H193,2)</f>
        <v>0</v>
      </c>
      <c r="K193" s="160" t="s">
        <v>164</v>
      </c>
      <c r="L193" s="165"/>
      <c r="M193" s="166" t="s">
        <v>1</v>
      </c>
      <c r="N193" s="167" t="s">
        <v>45</v>
      </c>
      <c r="P193" s="139">
        <f>O193*H193</f>
        <v>0</v>
      </c>
      <c r="Q193" s="139">
        <v>1.2E-4</v>
      </c>
      <c r="R193" s="139">
        <f>Q193*H193</f>
        <v>4.5600000000000002E-2</v>
      </c>
      <c r="S193" s="139">
        <v>0</v>
      </c>
      <c r="T193" s="140">
        <f>S193*H193</f>
        <v>0</v>
      </c>
      <c r="AR193" s="141" t="s">
        <v>327</v>
      </c>
      <c r="AT193" s="141" t="s">
        <v>328</v>
      </c>
      <c r="AU193" s="141" t="s">
        <v>88</v>
      </c>
      <c r="AY193" s="15" t="s">
        <v>158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5" t="s">
        <v>88</v>
      </c>
      <c r="BK193" s="142">
        <f>ROUND(I193*H193,2)</f>
        <v>0</v>
      </c>
      <c r="BL193" s="15" t="s">
        <v>247</v>
      </c>
      <c r="BM193" s="141" t="s">
        <v>2305</v>
      </c>
    </row>
    <row r="194" spans="2:65" s="1" customFormat="1" ht="49.15" customHeight="1">
      <c r="B194" s="30"/>
      <c r="C194" s="158" t="s">
        <v>468</v>
      </c>
      <c r="D194" s="158" t="s">
        <v>328</v>
      </c>
      <c r="E194" s="159" t="s">
        <v>2306</v>
      </c>
      <c r="F194" s="160" t="s">
        <v>2307</v>
      </c>
      <c r="G194" s="161" t="s">
        <v>297</v>
      </c>
      <c r="H194" s="162">
        <v>50</v>
      </c>
      <c r="I194" s="163"/>
      <c r="J194" s="164">
        <f>ROUND(I194*H194,2)</f>
        <v>0</v>
      </c>
      <c r="K194" s="160" t="s">
        <v>164</v>
      </c>
      <c r="L194" s="165"/>
      <c r="M194" s="166" t="s">
        <v>1</v>
      </c>
      <c r="N194" s="167" t="s">
        <v>45</v>
      </c>
      <c r="P194" s="139">
        <f>O194*H194</f>
        <v>0</v>
      </c>
      <c r="Q194" s="139">
        <v>1.4999999999999999E-4</v>
      </c>
      <c r="R194" s="139">
        <f>Q194*H194</f>
        <v>7.4999999999999997E-3</v>
      </c>
      <c r="S194" s="139">
        <v>0</v>
      </c>
      <c r="T194" s="140">
        <f>S194*H194</f>
        <v>0</v>
      </c>
      <c r="AR194" s="141" t="s">
        <v>327</v>
      </c>
      <c r="AT194" s="141" t="s">
        <v>328</v>
      </c>
      <c r="AU194" s="141" t="s">
        <v>88</v>
      </c>
      <c r="AY194" s="15" t="s">
        <v>158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5" t="s">
        <v>88</v>
      </c>
      <c r="BK194" s="142">
        <f>ROUND(I194*H194,2)</f>
        <v>0</v>
      </c>
      <c r="BL194" s="15" t="s">
        <v>247</v>
      </c>
      <c r="BM194" s="141" t="s">
        <v>2308</v>
      </c>
    </row>
    <row r="195" spans="2:65" s="1" customFormat="1" ht="16.5" customHeight="1">
      <c r="B195" s="30"/>
      <c r="C195" s="158" t="s">
        <v>472</v>
      </c>
      <c r="D195" s="158" t="s">
        <v>328</v>
      </c>
      <c r="E195" s="159" t="s">
        <v>2309</v>
      </c>
      <c r="F195" s="160" t="s">
        <v>2310</v>
      </c>
      <c r="G195" s="161" t="s">
        <v>297</v>
      </c>
      <c r="H195" s="162">
        <v>105</v>
      </c>
      <c r="I195" s="163"/>
      <c r="J195" s="164">
        <f>ROUND(I195*H195,2)</f>
        <v>0</v>
      </c>
      <c r="K195" s="160" t="s">
        <v>1</v>
      </c>
      <c r="L195" s="165"/>
      <c r="M195" s="166" t="s">
        <v>1</v>
      </c>
      <c r="N195" s="167" t="s">
        <v>45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327</v>
      </c>
      <c r="AT195" s="141" t="s">
        <v>328</v>
      </c>
      <c r="AU195" s="141" t="s">
        <v>88</v>
      </c>
      <c r="AY195" s="15" t="s">
        <v>158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88</v>
      </c>
      <c r="BK195" s="142">
        <f>ROUND(I195*H195,2)</f>
        <v>0</v>
      </c>
      <c r="BL195" s="15" t="s">
        <v>247</v>
      </c>
      <c r="BM195" s="141" t="s">
        <v>2311</v>
      </c>
    </row>
    <row r="196" spans="2:65" s="1" customFormat="1" ht="16.5" customHeight="1">
      <c r="B196" s="30"/>
      <c r="C196" s="158" t="s">
        <v>477</v>
      </c>
      <c r="D196" s="158" t="s">
        <v>328</v>
      </c>
      <c r="E196" s="159" t="s">
        <v>2312</v>
      </c>
      <c r="F196" s="160" t="s">
        <v>2313</v>
      </c>
      <c r="G196" s="161" t="s">
        <v>297</v>
      </c>
      <c r="H196" s="162">
        <v>475</v>
      </c>
      <c r="I196" s="163"/>
      <c r="J196" s="164">
        <f>ROUND(I196*H196,2)</f>
        <v>0</v>
      </c>
      <c r="K196" s="160" t="s">
        <v>1</v>
      </c>
      <c r="L196" s="165"/>
      <c r="M196" s="166" t="s">
        <v>1</v>
      </c>
      <c r="N196" s="167" t="s">
        <v>45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327</v>
      </c>
      <c r="AT196" s="141" t="s">
        <v>328</v>
      </c>
      <c r="AU196" s="141" t="s">
        <v>88</v>
      </c>
      <c r="AY196" s="15" t="s">
        <v>158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88</v>
      </c>
      <c r="BK196" s="142">
        <f>ROUND(I196*H196,2)</f>
        <v>0</v>
      </c>
      <c r="BL196" s="15" t="s">
        <v>247</v>
      </c>
      <c r="BM196" s="141" t="s">
        <v>2314</v>
      </c>
    </row>
    <row r="197" spans="2:65" s="1" customFormat="1" ht="16.5" customHeight="1">
      <c r="B197" s="30"/>
      <c r="C197" s="158" t="s">
        <v>482</v>
      </c>
      <c r="D197" s="158" t="s">
        <v>328</v>
      </c>
      <c r="E197" s="159" t="s">
        <v>2315</v>
      </c>
      <c r="F197" s="160" t="s">
        <v>2316</v>
      </c>
      <c r="G197" s="161" t="s">
        <v>297</v>
      </c>
      <c r="H197" s="162">
        <v>25</v>
      </c>
      <c r="I197" s="163"/>
      <c r="J197" s="164">
        <f>ROUND(I197*H197,2)</f>
        <v>0</v>
      </c>
      <c r="K197" s="160" t="s">
        <v>1</v>
      </c>
      <c r="L197" s="165"/>
      <c r="M197" s="166" t="s">
        <v>1</v>
      </c>
      <c r="N197" s="167" t="s">
        <v>45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327</v>
      </c>
      <c r="AT197" s="141" t="s">
        <v>328</v>
      </c>
      <c r="AU197" s="141" t="s">
        <v>88</v>
      </c>
      <c r="AY197" s="15" t="s">
        <v>158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5" t="s">
        <v>88</v>
      </c>
      <c r="BK197" s="142">
        <f>ROUND(I197*H197,2)</f>
        <v>0</v>
      </c>
      <c r="BL197" s="15" t="s">
        <v>247</v>
      </c>
      <c r="BM197" s="141" t="s">
        <v>2317</v>
      </c>
    </row>
    <row r="198" spans="2:65" s="1" customFormat="1" ht="16.5" customHeight="1">
      <c r="B198" s="30"/>
      <c r="C198" s="158" t="s">
        <v>486</v>
      </c>
      <c r="D198" s="158" t="s">
        <v>328</v>
      </c>
      <c r="E198" s="159" t="s">
        <v>2318</v>
      </c>
      <c r="F198" s="160" t="s">
        <v>2319</v>
      </c>
      <c r="G198" s="161" t="s">
        <v>297</v>
      </c>
      <c r="H198" s="162">
        <v>10</v>
      </c>
      <c r="I198" s="163"/>
      <c r="J198" s="164">
        <f>ROUND(I198*H198,2)</f>
        <v>0</v>
      </c>
      <c r="K198" s="160" t="s">
        <v>1</v>
      </c>
      <c r="L198" s="165"/>
      <c r="M198" s="166" t="s">
        <v>1</v>
      </c>
      <c r="N198" s="167" t="s">
        <v>45</v>
      </c>
      <c r="P198" s="139">
        <f>O198*H198</f>
        <v>0</v>
      </c>
      <c r="Q198" s="139">
        <v>2.3000000000000001E-4</v>
      </c>
      <c r="R198" s="139">
        <f>Q198*H198</f>
        <v>2.3E-3</v>
      </c>
      <c r="S198" s="139">
        <v>0</v>
      </c>
      <c r="T198" s="140">
        <f>S198*H198</f>
        <v>0</v>
      </c>
      <c r="AR198" s="141" t="s">
        <v>327</v>
      </c>
      <c r="AT198" s="141" t="s">
        <v>328</v>
      </c>
      <c r="AU198" s="141" t="s">
        <v>88</v>
      </c>
      <c r="AY198" s="15" t="s">
        <v>158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5" t="s">
        <v>88</v>
      </c>
      <c r="BK198" s="142">
        <f>ROUND(I198*H198,2)</f>
        <v>0</v>
      </c>
      <c r="BL198" s="15" t="s">
        <v>247</v>
      </c>
      <c r="BM198" s="141" t="s">
        <v>2320</v>
      </c>
    </row>
    <row r="199" spans="2:65" s="1" customFormat="1" ht="24.2" customHeight="1">
      <c r="B199" s="30"/>
      <c r="C199" s="158" t="s">
        <v>490</v>
      </c>
      <c r="D199" s="158" t="s">
        <v>328</v>
      </c>
      <c r="E199" s="159" t="s">
        <v>2321</v>
      </c>
      <c r="F199" s="160" t="s">
        <v>2322</v>
      </c>
      <c r="G199" s="161" t="s">
        <v>297</v>
      </c>
      <c r="H199" s="162">
        <v>40</v>
      </c>
      <c r="I199" s="163"/>
      <c r="J199" s="164">
        <f>ROUND(I199*H199,2)</f>
        <v>0</v>
      </c>
      <c r="K199" s="160" t="s">
        <v>164</v>
      </c>
      <c r="L199" s="165"/>
      <c r="M199" s="166" t="s">
        <v>1</v>
      </c>
      <c r="N199" s="167" t="s">
        <v>45</v>
      </c>
      <c r="P199" s="139">
        <f>O199*H199</f>
        <v>0</v>
      </c>
      <c r="Q199" s="139">
        <v>5.0000000000000002E-5</v>
      </c>
      <c r="R199" s="139">
        <f>Q199*H199</f>
        <v>2E-3</v>
      </c>
      <c r="S199" s="139">
        <v>0</v>
      </c>
      <c r="T199" s="140">
        <f>S199*H199</f>
        <v>0</v>
      </c>
      <c r="AR199" s="141" t="s">
        <v>327</v>
      </c>
      <c r="AT199" s="141" t="s">
        <v>328</v>
      </c>
      <c r="AU199" s="141" t="s">
        <v>88</v>
      </c>
      <c r="AY199" s="15" t="s">
        <v>158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5" t="s">
        <v>88</v>
      </c>
      <c r="BK199" s="142">
        <f>ROUND(I199*H199,2)</f>
        <v>0</v>
      </c>
      <c r="BL199" s="15" t="s">
        <v>247</v>
      </c>
      <c r="BM199" s="141" t="s">
        <v>2323</v>
      </c>
    </row>
    <row r="200" spans="2:65" s="1" customFormat="1" ht="24.2" customHeight="1">
      <c r="B200" s="30"/>
      <c r="C200" s="158" t="s">
        <v>495</v>
      </c>
      <c r="D200" s="158" t="s">
        <v>328</v>
      </c>
      <c r="E200" s="159" t="s">
        <v>2324</v>
      </c>
      <c r="F200" s="160" t="s">
        <v>2325</v>
      </c>
      <c r="G200" s="161" t="s">
        <v>297</v>
      </c>
      <c r="H200" s="162">
        <v>40</v>
      </c>
      <c r="I200" s="163"/>
      <c r="J200" s="164">
        <f>ROUND(I200*H200,2)</f>
        <v>0</v>
      </c>
      <c r="K200" s="160" t="s">
        <v>164</v>
      </c>
      <c r="L200" s="165"/>
      <c r="M200" s="166" t="s">
        <v>1</v>
      </c>
      <c r="N200" s="167" t="s">
        <v>45</v>
      </c>
      <c r="P200" s="139">
        <f>O200*H200</f>
        <v>0</v>
      </c>
      <c r="Q200" s="139">
        <v>6.9999999999999994E-5</v>
      </c>
      <c r="R200" s="139">
        <f>Q200*H200</f>
        <v>2.7999999999999995E-3</v>
      </c>
      <c r="S200" s="139">
        <v>0</v>
      </c>
      <c r="T200" s="140">
        <f>S200*H200</f>
        <v>0</v>
      </c>
      <c r="AR200" s="141" t="s">
        <v>327</v>
      </c>
      <c r="AT200" s="141" t="s">
        <v>328</v>
      </c>
      <c r="AU200" s="141" t="s">
        <v>88</v>
      </c>
      <c r="AY200" s="15" t="s">
        <v>158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88</v>
      </c>
      <c r="BK200" s="142">
        <f>ROUND(I200*H200,2)</f>
        <v>0</v>
      </c>
      <c r="BL200" s="15" t="s">
        <v>247</v>
      </c>
      <c r="BM200" s="141" t="s">
        <v>2326</v>
      </c>
    </row>
    <row r="201" spans="2:65" s="1" customFormat="1" ht="24.2" customHeight="1">
      <c r="B201" s="30"/>
      <c r="C201" s="158" t="s">
        <v>499</v>
      </c>
      <c r="D201" s="158" t="s">
        <v>328</v>
      </c>
      <c r="E201" s="159" t="s">
        <v>2327</v>
      </c>
      <c r="F201" s="160" t="s">
        <v>2328</v>
      </c>
      <c r="G201" s="161" t="s">
        <v>297</v>
      </c>
      <c r="H201" s="162">
        <v>15</v>
      </c>
      <c r="I201" s="163"/>
      <c r="J201" s="164">
        <f>ROUND(I201*H201,2)</f>
        <v>0</v>
      </c>
      <c r="K201" s="160" t="s">
        <v>164</v>
      </c>
      <c r="L201" s="165"/>
      <c r="M201" s="166" t="s">
        <v>1</v>
      </c>
      <c r="N201" s="167" t="s">
        <v>45</v>
      </c>
      <c r="P201" s="139">
        <f>O201*H201</f>
        <v>0</v>
      </c>
      <c r="Q201" s="139">
        <v>1.1E-4</v>
      </c>
      <c r="R201" s="139">
        <f>Q201*H201</f>
        <v>1.65E-3</v>
      </c>
      <c r="S201" s="139">
        <v>0</v>
      </c>
      <c r="T201" s="140">
        <f>S201*H201</f>
        <v>0</v>
      </c>
      <c r="AR201" s="141" t="s">
        <v>327</v>
      </c>
      <c r="AT201" s="141" t="s">
        <v>328</v>
      </c>
      <c r="AU201" s="141" t="s">
        <v>88</v>
      </c>
      <c r="AY201" s="15" t="s">
        <v>158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5" t="s">
        <v>88</v>
      </c>
      <c r="BK201" s="142">
        <f>ROUND(I201*H201,2)</f>
        <v>0</v>
      </c>
      <c r="BL201" s="15" t="s">
        <v>247</v>
      </c>
      <c r="BM201" s="141" t="s">
        <v>2329</v>
      </c>
    </row>
    <row r="202" spans="2:65" s="1" customFormat="1" ht="24.2" customHeight="1">
      <c r="B202" s="30"/>
      <c r="C202" s="158" t="s">
        <v>504</v>
      </c>
      <c r="D202" s="158" t="s">
        <v>328</v>
      </c>
      <c r="E202" s="159" t="s">
        <v>2330</v>
      </c>
      <c r="F202" s="160" t="s">
        <v>2331</v>
      </c>
      <c r="G202" s="161" t="s">
        <v>297</v>
      </c>
      <c r="H202" s="162">
        <v>75</v>
      </c>
      <c r="I202" s="163"/>
      <c r="J202" s="164">
        <f>ROUND(I202*H202,2)</f>
        <v>0</v>
      </c>
      <c r="K202" s="160" t="s">
        <v>164</v>
      </c>
      <c r="L202" s="165"/>
      <c r="M202" s="166" t="s">
        <v>1</v>
      </c>
      <c r="N202" s="167" t="s">
        <v>45</v>
      </c>
      <c r="P202" s="139">
        <f>O202*H202</f>
        <v>0</v>
      </c>
      <c r="Q202" s="139">
        <v>2.0000000000000001E-4</v>
      </c>
      <c r="R202" s="139">
        <f>Q202*H202</f>
        <v>1.5000000000000001E-2</v>
      </c>
      <c r="S202" s="139">
        <v>0</v>
      </c>
      <c r="T202" s="140">
        <f>S202*H202</f>
        <v>0</v>
      </c>
      <c r="AR202" s="141" t="s">
        <v>327</v>
      </c>
      <c r="AT202" s="141" t="s">
        <v>328</v>
      </c>
      <c r="AU202" s="141" t="s">
        <v>88</v>
      </c>
      <c r="AY202" s="15" t="s">
        <v>158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88</v>
      </c>
      <c r="BK202" s="142">
        <f>ROUND(I202*H202,2)</f>
        <v>0</v>
      </c>
      <c r="BL202" s="15" t="s">
        <v>247</v>
      </c>
      <c r="BM202" s="141" t="s">
        <v>2332</v>
      </c>
    </row>
    <row r="203" spans="2:65" s="1" customFormat="1" ht="16.5" customHeight="1">
      <c r="B203" s="30"/>
      <c r="C203" s="158" t="s">
        <v>509</v>
      </c>
      <c r="D203" s="158" t="s">
        <v>328</v>
      </c>
      <c r="E203" s="159" t="s">
        <v>2333</v>
      </c>
      <c r="F203" s="160" t="s">
        <v>2334</v>
      </c>
      <c r="G203" s="161" t="s">
        <v>297</v>
      </c>
      <c r="H203" s="162">
        <v>45</v>
      </c>
      <c r="I203" s="163"/>
      <c r="J203" s="164">
        <f>ROUND(I203*H203,2)</f>
        <v>0</v>
      </c>
      <c r="K203" s="160" t="s">
        <v>1</v>
      </c>
      <c r="L203" s="165"/>
      <c r="M203" s="166" t="s">
        <v>1</v>
      </c>
      <c r="N203" s="167" t="s">
        <v>45</v>
      </c>
      <c r="P203" s="139">
        <f>O203*H203</f>
        <v>0</v>
      </c>
      <c r="Q203" s="139">
        <v>1.1299999999999999E-3</v>
      </c>
      <c r="R203" s="139">
        <f>Q203*H203</f>
        <v>5.0849999999999999E-2</v>
      </c>
      <c r="S203" s="139">
        <v>0</v>
      </c>
      <c r="T203" s="140">
        <f>S203*H203</f>
        <v>0</v>
      </c>
      <c r="AR203" s="141" t="s">
        <v>327</v>
      </c>
      <c r="AT203" s="141" t="s">
        <v>328</v>
      </c>
      <c r="AU203" s="141" t="s">
        <v>88</v>
      </c>
      <c r="AY203" s="15" t="s">
        <v>158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88</v>
      </c>
      <c r="BK203" s="142">
        <f>ROUND(I203*H203,2)</f>
        <v>0</v>
      </c>
      <c r="BL203" s="15" t="s">
        <v>247</v>
      </c>
      <c r="BM203" s="141" t="s">
        <v>2335</v>
      </c>
    </row>
    <row r="204" spans="2:65" s="1" customFormat="1" ht="16.5" customHeight="1">
      <c r="B204" s="30"/>
      <c r="C204" s="158" t="s">
        <v>514</v>
      </c>
      <c r="D204" s="158" t="s">
        <v>328</v>
      </c>
      <c r="E204" s="159" t="s">
        <v>2336</v>
      </c>
      <c r="F204" s="160" t="s">
        <v>2337</v>
      </c>
      <c r="G204" s="161" t="s">
        <v>297</v>
      </c>
      <c r="H204" s="162">
        <v>30</v>
      </c>
      <c r="I204" s="163"/>
      <c r="J204" s="164">
        <f>ROUND(I204*H204,2)</f>
        <v>0</v>
      </c>
      <c r="K204" s="160" t="s">
        <v>1</v>
      </c>
      <c r="L204" s="165"/>
      <c r="M204" s="166" t="s">
        <v>1</v>
      </c>
      <c r="N204" s="167" t="s">
        <v>45</v>
      </c>
      <c r="P204" s="139">
        <f>O204*H204</f>
        <v>0</v>
      </c>
      <c r="Q204" s="139">
        <v>3.5E-4</v>
      </c>
      <c r="R204" s="139">
        <f>Q204*H204</f>
        <v>1.0500000000000001E-2</v>
      </c>
      <c r="S204" s="139">
        <v>0</v>
      </c>
      <c r="T204" s="140">
        <f>S204*H204</f>
        <v>0</v>
      </c>
      <c r="AR204" s="141" t="s">
        <v>327</v>
      </c>
      <c r="AT204" s="141" t="s">
        <v>328</v>
      </c>
      <c r="AU204" s="141" t="s">
        <v>88</v>
      </c>
      <c r="AY204" s="15" t="s">
        <v>158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5" t="s">
        <v>88</v>
      </c>
      <c r="BK204" s="142">
        <f>ROUND(I204*H204,2)</f>
        <v>0</v>
      </c>
      <c r="BL204" s="15" t="s">
        <v>247</v>
      </c>
      <c r="BM204" s="141" t="s">
        <v>2338</v>
      </c>
    </row>
    <row r="205" spans="2:65" s="11" customFormat="1" ht="25.9" customHeight="1">
      <c r="B205" s="118"/>
      <c r="D205" s="119" t="s">
        <v>79</v>
      </c>
      <c r="E205" s="120" t="s">
        <v>2339</v>
      </c>
      <c r="F205" s="120" t="s">
        <v>2340</v>
      </c>
      <c r="I205" s="121"/>
      <c r="J205" s="122">
        <f>BK205</f>
        <v>0</v>
      </c>
      <c r="L205" s="118"/>
      <c r="M205" s="123"/>
      <c r="P205" s="124">
        <f>SUM(P206:P228)</f>
        <v>0</v>
      </c>
      <c r="R205" s="124">
        <f>SUM(R206:R228)</f>
        <v>6.1499999999999992E-3</v>
      </c>
      <c r="T205" s="125">
        <f>SUM(T206:T228)</f>
        <v>0</v>
      </c>
      <c r="AR205" s="119" t="s">
        <v>90</v>
      </c>
      <c r="AT205" s="126" t="s">
        <v>79</v>
      </c>
      <c r="AU205" s="126" t="s">
        <v>80</v>
      </c>
      <c r="AY205" s="119" t="s">
        <v>158</v>
      </c>
      <c r="BK205" s="127">
        <f>SUM(BK206:BK228)</f>
        <v>0</v>
      </c>
    </row>
    <row r="206" spans="2:65" s="1" customFormat="1" ht="33" customHeight="1">
      <c r="B206" s="30"/>
      <c r="C206" s="158" t="s">
        <v>518</v>
      </c>
      <c r="D206" s="158" t="s">
        <v>328</v>
      </c>
      <c r="E206" s="159" t="s">
        <v>2341</v>
      </c>
      <c r="F206" s="160" t="s">
        <v>2342</v>
      </c>
      <c r="G206" s="161" t="s">
        <v>307</v>
      </c>
      <c r="H206" s="162">
        <v>2</v>
      </c>
      <c r="I206" s="163"/>
      <c r="J206" s="164">
        <f>ROUND(I206*H206,2)</f>
        <v>0</v>
      </c>
      <c r="K206" s="160" t="s">
        <v>1</v>
      </c>
      <c r="L206" s="165"/>
      <c r="M206" s="166" t="s">
        <v>1</v>
      </c>
      <c r="N206" s="167" t="s">
        <v>45</v>
      </c>
      <c r="P206" s="139">
        <f>O206*H206</f>
        <v>0</v>
      </c>
      <c r="Q206" s="139">
        <v>4.0000000000000003E-5</v>
      </c>
      <c r="R206" s="139">
        <f>Q206*H206</f>
        <v>8.0000000000000007E-5</v>
      </c>
      <c r="S206" s="139">
        <v>0</v>
      </c>
      <c r="T206" s="140">
        <f>S206*H206</f>
        <v>0</v>
      </c>
      <c r="AR206" s="141" t="s">
        <v>327</v>
      </c>
      <c r="AT206" s="141" t="s">
        <v>328</v>
      </c>
      <c r="AU206" s="141" t="s">
        <v>88</v>
      </c>
      <c r="AY206" s="15" t="s">
        <v>158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88</v>
      </c>
      <c r="BK206" s="142">
        <f>ROUND(I206*H206,2)</f>
        <v>0</v>
      </c>
      <c r="BL206" s="15" t="s">
        <v>247</v>
      </c>
      <c r="BM206" s="141" t="s">
        <v>2343</v>
      </c>
    </row>
    <row r="207" spans="2:65" s="1" customFormat="1" ht="16.5" customHeight="1">
      <c r="B207" s="30"/>
      <c r="C207" s="158" t="s">
        <v>523</v>
      </c>
      <c r="D207" s="158" t="s">
        <v>328</v>
      </c>
      <c r="E207" s="159" t="s">
        <v>2344</v>
      </c>
      <c r="F207" s="160" t="s">
        <v>2345</v>
      </c>
      <c r="G207" s="161" t="s">
        <v>307</v>
      </c>
      <c r="H207" s="162">
        <v>2</v>
      </c>
      <c r="I207" s="163"/>
      <c r="J207" s="164">
        <f>ROUND(I207*H207,2)</f>
        <v>0</v>
      </c>
      <c r="K207" s="160" t="s">
        <v>1</v>
      </c>
      <c r="L207" s="165"/>
      <c r="M207" s="166" t="s">
        <v>1</v>
      </c>
      <c r="N207" s="167" t="s">
        <v>45</v>
      </c>
      <c r="P207" s="139">
        <f>O207*H207</f>
        <v>0</v>
      </c>
      <c r="Q207" s="139">
        <v>3.0000000000000001E-5</v>
      </c>
      <c r="R207" s="139">
        <f>Q207*H207</f>
        <v>6.0000000000000002E-5</v>
      </c>
      <c r="S207" s="139">
        <v>0</v>
      </c>
      <c r="T207" s="140">
        <f>S207*H207</f>
        <v>0</v>
      </c>
      <c r="AR207" s="141" t="s">
        <v>327</v>
      </c>
      <c r="AT207" s="141" t="s">
        <v>328</v>
      </c>
      <c r="AU207" s="141" t="s">
        <v>88</v>
      </c>
      <c r="AY207" s="15" t="s">
        <v>158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5" t="s">
        <v>88</v>
      </c>
      <c r="BK207" s="142">
        <f>ROUND(I207*H207,2)</f>
        <v>0</v>
      </c>
      <c r="BL207" s="15" t="s">
        <v>247</v>
      </c>
      <c r="BM207" s="141" t="s">
        <v>2346</v>
      </c>
    </row>
    <row r="208" spans="2:65" s="1" customFormat="1" ht="24.2" customHeight="1">
      <c r="B208" s="30"/>
      <c r="C208" s="158" t="s">
        <v>527</v>
      </c>
      <c r="D208" s="158" t="s">
        <v>328</v>
      </c>
      <c r="E208" s="159" t="s">
        <v>2347</v>
      </c>
      <c r="F208" s="160" t="s">
        <v>2348</v>
      </c>
      <c r="G208" s="161" t="s">
        <v>307</v>
      </c>
      <c r="H208" s="162">
        <v>10</v>
      </c>
      <c r="I208" s="163"/>
      <c r="J208" s="164">
        <f>ROUND(I208*H208,2)</f>
        <v>0</v>
      </c>
      <c r="K208" s="160" t="s">
        <v>1</v>
      </c>
      <c r="L208" s="165"/>
      <c r="M208" s="166" t="s">
        <v>1</v>
      </c>
      <c r="N208" s="167" t="s">
        <v>45</v>
      </c>
      <c r="P208" s="139">
        <f>O208*H208</f>
        <v>0</v>
      </c>
      <c r="Q208" s="139">
        <v>3.0000000000000001E-5</v>
      </c>
      <c r="R208" s="139">
        <f>Q208*H208</f>
        <v>3.0000000000000003E-4</v>
      </c>
      <c r="S208" s="139">
        <v>0</v>
      </c>
      <c r="T208" s="140">
        <f>S208*H208</f>
        <v>0</v>
      </c>
      <c r="AR208" s="141" t="s">
        <v>327</v>
      </c>
      <c r="AT208" s="141" t="s">
        <v>328</v>
      </c>
      <c r="AU208" s="141" t="s">
        <v>88</v>
      </c>
      <c r="AY208" s="15" t="s">
        <v>158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88</v>
      </c>
      <c r="BK208" s="142">
        <f>ROUND(I208*H208,2)</f>
        <v>0</v>
      </c>
      <c r="BL208" s="15" t="s">
        <v>247</v>
      </c>
      <c r="BM208" s="141" t="s">
        <v>2349</v>
      </c>
    </row>
    <row r="209" spans="2:65" s="1" customFormat="1" ht="24.2" customHeight="1">
      <c r="B209" s="30"/>
      <c r="C209" s="158" t="s">
        <v>531</v>
      </c>
      <c r="D209" s="158" t="s">
        <v>328</v>
      </c>
      <c r="E209" s="159" t="s">
        <v>2350</v>
      </c>
      <c r="F209" s="160" t="s">
        <v>2351</v>
      </c>
      <c r="G209" s="161" t="s">
        <v>307</v>
      </c>
      <c r="H209" s="162">
        <v>10</v>
      </c>
      <c r="I209" s="163"/>
      <c r="J209" s="164">
        <f>ROUND(I209*H209,2)</f>
        <v>0</v>
      </c>
      <c r="K209" s="160" t="s">
        <v>1</v>
      </c>
      <c r="L209" s="165"/>
      <c r="M209" s="166" t="s">
        <v>1</v>
      </c>
      <c r="N209" s="167" t="s">
        <v>45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327</v>
      </c>
      <c r="AT209" s="141" t="s">
        <v>328</v>
      </c>
      <c r="AU209" s="141" t="s">
        <v>88</v>
      </c>
      <c r="AY209" s="15" t="s">
        <v>158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5" t="s">
        <v>88</v>
      </c>
      <c r="BK209" s="142">
        <f>ROUND(I209*H209,2)</f>
        <v>0</v>
      </c>
      <c r="BL209" s="15" t="s">
        <v>247</v>
      </c>
      <c r="BM209" s="141" t="s">
        <v>2352</v>
      </c>
    </row>
    <row r="210" spans="2:65" s="1" customFormat="1" ht="24.2" customHeight="1">
      <c r="B210" s="30"/>
      <c r="C210" s="158" t="s">
        <v>535</v>
      </c>
      <c r="D210" s="158" t="s">
        <v>328</v>
      </c>
      <c r="E210" s="159" t="s">
        <v>2353</v>
      </c>
      <c r="F210" s="160" t="s">
        <v>2354</v>
      </c>
      <c r="G210" s="161" t="s">
        <v>307</v>
      </c>
      <c r="H210" s="162">
        <v>12</v>
      </c>
      <c r="I210" s="163"/>
      <c r="J210" s="164">
        <f>ROUND(I210*H210,2)</f>
        <v>0</v>
      </c>
      <c r="K210" s="160" t="s">
        <v>1</v>
      </c>
      <c r="L210" s="165"/>
      <c r="M210" s="166" t="s">
        <v>1</v>
      </c>
      <c r="N210" s="167" t="s">
        <v>45</v>
      </c>
      <c r="P210" s="139">
        <f>O210*H210</f>
        <v>0</v>
      </c>
      <c r="Q210" s="139">
        <v>1.0000000000000001E-5</v>
      </c>
      <c r="R210" s="139">
        <f>Q210*H210</f>
        <v>1.2000000000000002E-4</v>
      </c>
      <c r="S210" s="139">
        <v>0</v>
      </c>
      <c r="T210" s="140">
        <f>S210*H210</f>
        <v>0</v>
      </c>
      <c r="AR210" s="141" t="s">
        <v>327</v>
      </c>
      <c r="AT210" s="141" t="s">
        <v>328</v>
      </c>
      <c r="AU210" s="141" t="s">
        <v>88</v>
      </c>
      <c r="AY210" s="15" t="s">
        <v>158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88</v>
      </c>
      <c r="BK210" s="142">
        <f>ROUND(I210*H210,2)</f>
        <v>0</v>
      </c>
      <c r="BL210" s="15" t="s">
        <v>247</v>
      </c>
      <c r="BM210" s="141" t="s">
        <v>2355</v>
      </c>
    </row>
    <row r="211" spans="2:65" s="1" customFormat="1" ht="16.5" customHeight="1">
      <c r="B211" s="30"/>
      <c r="C211" s="158" t="s">
        <v>539</v>
      </c>
      <c r="D211" s="158" t="s">
        <v>328</v>
      </c>
      <c r="E211" s="159" t="s">
        <v>2356</v>
      </c>
      <c r="F211" s="160" t="s">
        <v>2357</v>
      </c>
      <c r="G211" s="161" t="s">
        <v>307</v>
      </c>
      <c r="H211" s="162">
        <v>5</v>
      </c>
      <c r="I211" s="163"/>
      <c r="J211" s="164">
        <f>ROUND(I211*H211,2)</f>
        <v>0</v>
      </c>
      <c r="K211" s="160" t="s">
        <v>1</v>
      </c>
      <c r="L211" s="165"/>
      <c r="M211" s="166" t="s">
        <v>1</v>
      </c>
      <c r="N211" s="167" t="s">
        <v>45</v>
      </c>
      <c r="P211" s="139">
        <f>O211*H211</f>
        <v>0</v>
      </c>
      <c r="Q211" s="139">
        <v>1.2E-4</v>
      </c>
      <c r="R211" s="139">
        <f>Q211*H211</f>
        <v>6.0000000000000006E-4</v>
      </c>
      <c r="S211" s="139">
        <v>0</v>
      </c>
      <c r="T211" s="140">
        <f>S211*H211</f>
        <v>0</v>
      </c>
      <c r="AR211" s="141" t="s">
        <v>327</v>
      </c>
      <c r="AT211" s="141" t="s">
        <v>328</v>
      </c>
      <c r="AU211" s="141" t="s">
        <v>88</v>
      </c>
      <c r="AY211" s="15" t="s">
        <v>158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88</v>
      </c>
      <c r="BK211" s="142">
        <f>ROUND(I211*H211,2)</f>
        <v>0</v>
      </c>
      <c r="BL211" s="15" t="s">
        <v>247</v>
      </c>
      <c r="BM211" s="141" t="s">
        <v>2358</v>
      </c>
    </row>
    <row r="212" spans="2:65" s="1" customFormat="1" ht="16.5" customHeight="1">
      <c r="B212" s="30"/>
      <c r="C212" s="158" t="s">
        <v>544</v>
      </c>
      <c r="D212" s="158" t="s">
        <v>328</v>
      </c>
      <c r="E212" s="159" t="s">
        <v>2359</v>
      </c>
      <c r="F212" s="160" t="s">
        <v>2360</v>
      </c>
      <c r="G212" s="161" t="s">
        <v>307</v>
      </c>
      <c r="H212" s="162">
        <v>5</v>
      </c>
      <c r="I212" s="163"/>
      <c r="J212" s="164">
        <f>ROUND(I212*H212,2)</f>
        <v>0</v>
      </c>
      <c r="K212" s="160" t="s">
        <v>1</v>
      </c>
      <c r="L212" s="165"/>
      <c r="M212" s="166" t="s">
        <v>1</v>
      </c>
      <c r="N212" s="167" t="s">
        <v>45</v>
      </c>
      <c r="P212" s="139">
        <f>O212*H212</f>
        <v>0</v>
      </c>
      <c r="Q212" s="139">
        <v>1E-4</v>
      </c>
      <c r="R212" s="139">
        <f>Q212*H212</f>
        <v>5.0000000000000001E-4</v>
      </c>
      <c r="S212" s="139">
        <v>0</v>
      </c>
      <c r="T212" s="140">
        <f>S212*H212</f>
        <v>0</v>
      </c>
      <c r="AR212" s="141" t="s">
        <v>327</v>
      </c>
      <c r="AT212" s="141" t="s">
        <v>328</v>
      </c>
      <c r="AU212" s="141" t="s">
        <v>88</v>
      </c>
      <c r="AY212" s="15" t="s">
        <v>158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5" t="s">
        <v>88</v>
      </c>
      <c r="BK212" s="142">
        <f>ROUND(I212*H212,2)</f>
        <v>0</v>
      </c>
      <c r="BL212" s="15" t="s">
        <v>247</v>
      </c>
      <c r="BM212" s="141" t="s">
        <v>2361</v>
      </c>
    </row>
    <row r="213" spans="2:65" s="1" customFormat="1" ht="37.9" customHeight="1">
      <c r="B213" s="30"/>
      <c r="C213" s="158" t="s">
        <v>548</v>
      </c>
      <c r="D213" s="158" t="s">
        <v>328</v>
      </c>
      <c r="E213" s="159" t="s">
        <v>2362</v>
      </c>
      <c r="F213" s="160" t="s">
        <v>2363</v>
      </c>
      <c r="G213" s="161" t="s">
        <v>307</v>
      </c>
      <c r="H213" s="162">
        <v>6</v>
      </c>
      <c r="I213" s="163"/>
      <c r="J213" s="164">
        <f>ROUND(I213*H213,2)</f>
        <v>0</v>
      </c>
      <c r="K213" s="160" t="s">
        <v>1</v>
      </c>
      <c r="L213" s="165"/>
      <c r="M213" s="166" t="s">
        <v>1</v>
      </c>
      <c r="N213" s="167" t="s">
        <v>45</v>
      </c>
      <c r="P213" s="139">
        <f>O213*H213</f>
        <v>0</v>
      </c>
      <c r="Q213" s="139">
        <v>1.1E-4</v>
      </c>
      <c r="R213" s="139">
        <f>Q213*H213</f>
        <v>6.6E-4</v>
      </c>
      <c r="S213" s="139">
        <v>0</v>
      </c>
      <c r="T213" s="140">
        <f>S213*H213</f>
        <v>0</v>
      </c>
      <c r="AR213" s="141" t="s">
        <v>327</v>
      </c>
      <c r="AT213" s="141" t="s">
        <v>328</v>
      </c>
      <c r="AU213" s="141" t="s">
        <v>88</v>
      </c>
      <c r="AY213" s="15" t="s">
        <v>158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88</v>
      </c>
      <c r="BK213" s="142">
        <f>ROUND(I213*H213,2)</f>
        <v>0</v>
      </c>
      <c r="BL213" s="15" t="s">
        <v>247</v>
      </c>
      <c r="BM213" s="141" t="s">
        <v>2364</v>
      </c>
    </row>
    <row r="214" spans="2:65" s="1" customFormat="1" ht="55.5" customHeight="1">
      <c r="B214" s="30"/>
      <c r="C214" s="158" t="s">
        <v>552</v>
      </c>
      <c r="D214" s="158" t="s">
        <v>328</v>
      </c>
      <c r="E214" s="159" t="s">
        <v>2365</v>
      </c>
      <c r="F214" s="160" t="s">
        <v>2366</v>
      </c>
      <c r="G214" s="161" t="s">
        <v>307</v>
      </c>
      <c r="H214" s="162">
        <v>6</v>
      </c>
      <c r="I214" s="163"/>
      <c r="J214" s="164">
        <f>ROUND(I214*H214,2)</f>
        <v>0</v>
      </c>
      <c r="K214" s="160" t="s">
        <v>1</v>
      </c>
      <c r="L214" s="165"/>
      <c r="M214" s="166" t="s">
        <v>1</v>
      </c>
      <c r="N214" s="167" t="s">
        <v>45</v>
      </c>
      <c r="P214" s="139">
        <f>O214*H214</f>
        <v>0</v>
      </c>
      <c r="Q214" s="139">
        <v>1.3999999999999999E-4</v>
      </c>
      <c r="R214" s="139">
        <f>Q214*H214</f>
        <v>8.3999999999999993E-4</v>
      </c>
      <c r="S214" s="139">
        <v>0</v>
      </c>
      <c r="T214" s="140">
        <f>S214*H214</f>
        <v>0</v>
      </c>
      <c r="AR214" s="141" t="s">
        <v>327</v>
      </c>
      <c r="AT214" s="141" t="s">
        <v>328</v>
      </c>
      <c r="AU214" s="141" t="s">
        <v>88</v>
      </c>
      <c r="AY214" s="15" t="s">
        <v>158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88</v>
      </c>
      <c r="BK214" s="142">
        <f>ROUND(I214*H214,2)</f>
        <v>0</v>
      </c>
      <c r="BL214" s="15" t="s">
        <v>247</v>
      </c>
      <c r="BM214" s="141" t="s">
        <v>2367</v>
      </c>
    </row>
    <row r="215" spans="2:65" s="1" customFormat="1" ht="37.9" customHeight="1">
      <c r="B215" s="30"/>
      <c r="C215" s="158" t="s">
        <v>558</v>
      </c>
      <c r="D215" s="158" t="s">
        <v>328</v>
      </c>
      <c r="E215" s="159" t="s">
        <v>2368</v>
      </c>
      <c r="F215" s="160" t="s">
        <v>2369</v>
      </c>
      <c r="G215" s="161" t="s">
        <v>307</v>
      </c>
      <c r="H215" s="162">
        <v>14</v>
      </c>
      <c r="I215" s="163"/>
      <c r="J215" s="164">
        <f>ROUND(I215*H215,2)</f>
        <v>0</v>
      </c>
      <c r="K215" s="160" t="s">
        <v>1</v>
      </c>
      <c r="L215" s="165"/>
      <c r="M215" s="166" t="s">
        <v>1</v>
      </c>
      <c r="N215" s="167" t="s">
        <v>45</v>
      </c>
      <c r="P215" s="139">
        <f>O215*H215</f>
        <v>0</v>
      </c>
      <c r="Q215" s="139">
        <v>1E-4</v>
      </c>
      <c r="R215" s="139">
        <f>Q215*H215</f>
        <v>1.4E-3</v>
      </c>
      <c r="S215" s="139">
        <v>0</v>
      </c>
      <c r="T215" s="140">
        <f>S215*H215</f>
        <v>0</v>
      </c>
      <c r="AR215" s="141" t="s">
        <v>327</v>
      </c>
      <c r="AT215" s="141" t="s">
        <v>328</v>
      </c>
      <c r="AU215" s="141" t="s">
        <v>88</v>
      </c>
      <c r="AY215" s="15" t="s">
        <v>158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5" t="s">
        <v>88</v>
      </c>
      <c r="BK215" s="142">
        <f>ROUND(I215*H215,2)</f>
        <v>0</v>
      </c>
      <c r="BL215" s="15" t="s">
        <v>247</v>
      </c>
      <c r="BM215" s="141" t="s">
        <v>2370</v>
      </c>
    </row>
    <row r="216" spans="2:65" s="1" customFormat="1" ht="37.9" customHeight="1">
      <c r="B216" s="30"/>
      <c r="C216" s="158" t="s">
        <v>562</v>
      </c>
      <c r="D216" s="158" t="s">
        <v>328</v>
      </c>
      <c r="E216" s="159" t="s">
        <v>2371</v>
      </c>
      <c r="F216" s="160" t="s">
        <v>2372</v>
      </c>
      <c r="G216" s="161" t="s">
        <v>307</v>
      </c>
      <c r="H216" s="162">
        <v>7</v>
      </c>
      <c r="I216" s="163"/>
      <c r="J216" s="164">
        <f>ROUND(I216*H216,2)</f>
        <v>0</v>
      </c>
      <c r="K216" s="160" t="s">
        <v>1</v>
      </c>
      <c r="L216" s="165"/>
      <c r="M216" s="166" t="s">
        <v>1</v>
      </c>
      <c r="N216" s="167" t="s">
        <v>45</v>
      </c>
      <c r="P216" s="139">
        <f>O216*H216</f>
        <v>0</v>
      </c>
      <c r="Q216" s="139">
        <v>4.0000000000000003E-5</v>
      </c>
      <c r="R216" s="139">
        <f>Q216*H216</f>
        <v>2.8000000000000003E-4</v>
      </c>
      <c r="S216" s="139">
        <v>0</v>
      </c>
      <c r="T216" s="140">
        <f>S216*H216</f>
        <v>0</v>
      </c>
      <c r="AR216" s="141" t="s">
        <v>327</v>
      </c>
      <c r="AT216" s="141" t="s">
        <v>328</v>
      </c>
      <c r="AU216" s="141" t="s">
        <v>88</v>
      </c>
      <c r="AY216" s="15" t="s">
        <v>158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5" t="s">
        <v>88</v>
      </c>
      <c r="BK216" s="142">
        <f>ROUND(I216*H216,2)</f>
        <v>0</v>
      </c>
      <c r="BL216" s="15" t="s">
        <v>247</v>
      </c>
      <c r="BM216" s="141" t="s">
        <v>2373</v>
      </c>
    </row>
    <row r="217" spans="2:65" s="1" customFormat="1" ht="37.9" customHeight="1">
      <c r="B217" s="30"/>
      <c r="C217" s="158" t="s">
        <v>569</v>
      </c>
      <c r="D217" s="158" t="s">
        <v>328</v>
      </c>
      <c r="E217" s="159" t="s">
        <v>2374</v>
      </c>
      <c r="F217" s="160" t="s">
        <v>2375</v>
      </c>
      <c r="G217" s="161" t="s">
        <v>307</v>
      </c>
      <c r="H217" s="162">
        <v>1</v>
      </c>
      <c r="I217" s="163"/>
      <c r="J217" s="164">
        <f>ROUND(I217*H217,2)</f>
        <v>0</v>
      </c>
      <c r="K217" s="160" t="s">
        <v>1</v>
      </c>
      <c r="L217" s="165"/>
      <c r="M217" s="166" t="s">
        <v>1</v>
      </c>
      <c r="N217" s="167" t="s">
        <v>45</v>
      </c>
      <c r="P217" s="139">
        <f>O217*H217</f>
        <v>0</v>
      </c>
      <c r="Q217" s="139">
        <v>2.0000000000000001E-4</v>
      </c>
      <c r="R217" s="139">
        <f>Q217*H217</f>
        <v>2.0000000000000001E-4</v>
      </c>
      <c r="S217" s="139">
        <v>0</v>
      </c>
      <c r="T217" s="140">
        <f>S217*H217</f>
        <v>0</v>
      </c>
      <c r="AR217" s="141" t="s">
        <v>327</v>
      </c>
      <c r="AT217" s="141" t="s">
        <v>328</v>
      </c>
      <c r="AU217" s="141" t="s">
        <v>88</v>
      </c>
      <c r="AY217" s="15" t="s">
        <v>158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5" t="s">
        <v>88</v>
      </c>
      <c r="BK217" s="142">
        <f>ROUND(I217*H217,2)</f>
        <v>0</v>
      </c>
      <c r="BL217" s="15" t="s">
        <v>247</v>
      </c>
      <c r="BM217" s="141" t="s">
        <v>2376</v>
      </c>
    </row>
    <row r="218" spans="2:65" s="1" customFormat="1" ht="21.75" customHeight="1">
      <c r="B218" s="30"/>
      <c r="C218" s="158" t="s">
        <v>573</v>
      </c>
      <c r="D218" s="158" t="s">
        <v>328</v>
      </c>
      <c r="E218" s="159" t="s">
        <v>2377</v>
      </c>
      <c r="F218" s="160" t="s">
        <v>2378</v>
      </c>
      <c r="G218" s="161" t="s">
        <v>307</v>
      </c>
      <c r="H218" s="162">
        <v>1</v>
      </c>
      <c r="I218" s="163"/>
      <c r="J218" s="164">
        <f>ROUND(I218*H218,2)</f>
        <v>0</v>
      </c>
      <c r="K218" s="160" t="s">
        <v>1</v>
      </c>
      <c r="L218" s="165"/>
      <c r="M218" s="166" t="s">
        <v>1</v>
      </c>
      <c r="N218" s="167" t="s">
        <v>45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327</v>
      </c>
      <c r="AT218" s="141" t="s">
        <v>328</v>
      </c>
      <c r="AU218" s="141" t="s">
        <v>88</v>
      </c>
      <c r="AY218" s="15" t="s">
        <v>158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88</v>
      </c>
      <c r="BK218" s="142">
        <f>ROUND(I218*H218,2)</f>
        <v>0</v>
      </c>
      <c r="BL218" s="15" t="s">
        <v>247</v>
      </c>
      <c r="BM218" s="141" t="s">
        <v>2379</v>
      </c>
    </row>
    <row r="219" spans="2:65" s="1" customFormat="1" ht="16.5" customHeight="1">
      <c r="B219" s="30"/>
      <c r="C219" s="158" t="s">
        <v>578</v>
      </c>
      <c r="D219" s="158" t="s">
        <v>328</v>
      </c>
      <c r="E219" s="159" t="s">
        <v>2380</v>
      </c>
      <c r="F219" s="160" t="s">
        <v>2381</v>
      </c>
      <c r="G219" s="161" t="s">
        <v>307</v>
      </c>
      <c r="H219" s="162">
        <v>2</v>
      </c>
      <c r="I219" s="163"/>
      <c r="J219" s="164">
        <f>ROUND(I219*H219,2)</f>
        <v>0</v>
      </c>
      <c r="K219" s="160" t="s">
        <v>1</v>
      </c>
      <c r="L219" s="165"/>
      <c r="M219" s="166" t="s">
        <v>1</v>
      </c>
      <c r="N219" s="167" t="s">
        <v>45</v>
      </c>
      <c r="P219" s="139">
        <f>O219*H219</f>
        <v>0</v>
      </c>
      <c r="Q219" s="139">
        <v>1.1E-4</v>
      </c>
      <c r="R219" s="139">
        <f>Q219*H219</f>
        <v>2.2000000000000001E-4</v>
      </c>
      <c r="S219" s="139">
        <v>0</v>
      </c>
      <c r="T219" s="140">
        <f>S219*H219</f>
        <v>0</v>
      </c>
      <c r="AR219" s="141" t="s">
        <v>327</v>
      </c>
      <c r="AT219" s="141" t="s">
        <v>328</v>
      </c>
      <c r="AU219" s="141" t="s">
        <v>88</v>
      </c>
      <c r="AY219" s="15" t="s">
        <v>158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5" t="s">
        <v>88</v>
      </c>
      <c r="BK219" s="142">
        <f>ROUND(I219*H219,2)</f>
        <v>0</v>
      </c>
      <c r="BL219" s="15" t="s">
        <v>247</v>
      </c>
      <c r="BM219" s="141" t="s">
        <v>2382</v>
      </c>
    </row>
    <row r="220" spans="2:65" s="1" customFormat="1" ht="24.2" customHeight="1">
      <c r="B220" s="30"/>
      <c r="C220" s="158" t="s">
        <v>582</v>
      </c>
      <c r="D220" s="158" t="s">
        <v>328</v>
      </c>
      <c r="E220" s="159" t="s">
        <v>2383</v>
      </c>
      <c r="F220" s="160" t="s">
        <v>2384</v>
      </c>
      <c r="G220" s="161" t="s">
        <v>307</v>
      </c>
      <c r="H220" s="162">
        <v>2</v>
      </c>
      <c r="I220" s="163"/>
      <c r="J220" s="164">
        <f>ROUND(I220*H220,2)</f>
        <v>0</v>
      </c>
      <c r="K220" s="160" t="s">
        <v>1</v>
      </c>
      <c r="L220" s="165"/>
      <c r="M220" s="166" t="s">
        <v>1</v>
      </c>
      <c r="N220" s="167" t="s">
        <v>45</v>
      </c>
      <c r="P220" s="139">
        <f>O220*H220</f>
        <v>0</v>
      </c>
      <c r="Q220" s="139">
        <v>2.1000000000000001E-4</v>
      </c>
      <c r="R220" s="139">
        <f>Q220*H220</f>
        <v>4.2000000000000002E-4</v>
      </c>
      <c r="S220" s="139">
        <v>0</v>
      </c>
      <c r="T220" s="140">
        <f>S220*H220</f>
        <v>0</v>
      </c>
      <c r="AR220" s="141" t="s">
        <v>327</v>
      </c>
      <c r="AT220" s="141" t="s">
        <v>328</v>
      </c>
      <c r="AU220" s="141" t="s">
        <v>88</v>
      </c>
      <c r="AY220" s="15" t="s">
        <v>158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88</v>
      </c>
      <c r="BK220" s="142">
        <f>ROUND(I220*H220,2)</f>
        <v>0</v>
      </c>
      <c r="BL220" s="15" t="s">
        <v>247</v>
      </c>
      <c r="BM220" s="141" t="s">
        <v>2385</v>
      </c>
    </row>
    <row r="221" spans="2:65" s="1" customFormat="1" ht="24.2" customHeight="1">
      <c r="B221" s="30"/>
      <c r="C221" s="158" t="s">
        <v>586</v>
      </c>
      <c r="D221" s="158" t="s">
        <v>328</v>
      </c>
      <c r="E221" s="159" t="s">
        <v>2386</v>
      </c>
      <c r="F221" s="160" t="s">
        <v>2387</v>
      </c>
      <c r="G221" s="161" t="s">
        <v>307</v>
      </c>
      <c r="H221" s="162">
        <v>1</v>
      </c>
      <c r="I221" s="163"/>
      <c r="J221" s="164">
        <f>ROUND(I221*H221,2)</f>
        <v>0</v>
      </c>
      <c r="K221" s="160" t="s">
        <v>1</v>
      </c>
      <c r="L221" s="165"/>
      <c r="M221" s="166" t="s">
        <v>1</v>
      </c>
      <c r="N221" s="167" t="s">
        <v>45</v>
      </c>
      <c r="P221" s="139">
        <f>O221*H221</f>
        <v>0</v>
      </c>
      <c r="Q221" s="139">
        <v>3.0000000000000001E-5</v>
      </c>
      <c r="R221" s="139">
        <f>Q221*H221</f>
        <v>3.0000000000000001E-5</v>
      </c>
      <c r="S221" s="139">
        <v>0</v>
      </c>
      <c r="T221" s="140">
        <f>S221*H221</f>
        <v>0</v>
      </c>
      <c r="AR221" s="141" t="s">
        <v>327</v>
      </c>
      <c r="AT221" s="141" t="s">
        <v>328</v>
      </c>
      <c r="AU221" s="141" t="s">
        <v>88</v>
      </c>
      <c r="AY221" s="15" t="s">
        <v>158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88</v>
      </c>
      <c r="BK221" s="142">
        <f>ROUND(I221*H221,2)</f>
        <v>0</v>
      </c>
      <c r="BL221" s="15" t="s">
        <v>247</v>
      </c>
      <c r="BM221" s="141" t="s">
        <v>2388</v>
      </c>
    </row>
    <row r="222" spans="2:65" s="1" customFormat="1" ht="21.75" customHeight="1">
      <c r="B222" s="30"/>
      <c r="C222" s="158" t="s">
        <v>590</v>
      </c>
      <c r="D222" s="158" t="s">
        <v>328</v>
      </c>
      <c r="E222" s="159" t="s">
        <v>2389</v>
      </c>
      <c r="F222" s="160" t="s">
        <v>2390</v>
      </c>
      <c r="G222" s="161" t="s">
        <v>307</v>
      </c>
      <c r="H222" s="162">
        <v>1</v>
      </c>
      <c r="I222" s="163"/>
      <c r="J222" s="164">
        <f>ROUND(I222*H222,2)</f>
        <v>0</v>
      </c>
      <c r="K222" s="160" t="s">
        <v>1</v>
      </c>
      <c r="L222" s="165"/>
      <c r="M222" s="166" t="s">
        <v>1</v>
      </c>
      <c r="N222" s="167" t="s">
        <v>45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327</v>
      </c>
      <c r="AT222" s="141" t="s">
        <v>328</v>
      </c>
      <c r="AU222" s="141" t="s">
        <v>88</v>
      </c>
      <c r="AY222" s="15" t="s">
        <v>158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5" t="s">
        <v>88</v>
      </c>
      <c r="BK222" s="142">
        <f>ROUND(I222*H222,2)</f>
        <v>0</v>
      </c>
      <c r="BL222" s="15" t="s">
        <v>247</v>
      </c>
      <c r="BM222" s="141" t="s">
        <v>2391</v>
      </c>
    </row>
    <row r="223" spans="2:65" s="1" customFormat="1" ht="21.75" customHeight="1">
      <c r="B223" s="30"/>
      <c r="C223" s="158" t="s">
        <v>594</v>
      </c>
      <c r="D223" s="158" t="s">
        <v>328</v>
      </c>
      <c r="E223" s="159" t="s">
        <v>2392</v>
      </c>
      <c r="F223" s="160" t="s">
        <v>2393</v>
      </c>
      <c r="G223" s="161" t="s">
        <v>307</v>
      </c>
      <c r="H223" s="162">
        <v>2</v>
      </c>
      <c r="I223" s="163"/>
      <c r="J223" s="164">
        <f>ROUND(I223*H223,2)</f>
        <v>0</v>
      </c>
      <c r="K223" s="160" t="s">
        <v>1</v>
      </c>
      <c r="L223" s="165"/>
      <c r="M223" s="166" t="s">
        <v>1</v>
      </c>
      <c r="N223" s="167" t="s">
        <v>45</v>
      </c>
      <c r="P223" s="139">
        <f>O223*H223</f>
        <v>0</v>
      </c>
      <c r="Q223" s="139">
        <v>1.0000000000000001E-5</v>
      </c>
      <c r="R223" s="139">
        <f>Q223*H223</f>
        <v>2.0000000000000002E-5</v>
      </c>
      <c r="S223" s="139">
        <v>0</v>
      </c>
      <c r="T223" s="140">
        <f>S223*H223</f>
        <v>0</v>
      </c>
      <c r="AR223" s="141" t="s">
        <v>327</v>
      </c>
      <c r="AT223" s="141" t="s">
        <v>328</v>
      </c>
      <c r="AU223" s="141" t="s">
        <v>88</v>
      </c>
      <c r="AY223" s="15" t="s">
        <v>158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5" t="s">
        <v>88</v>
      </c>
      <c r="BK223" s="142">
        <f>ROUND(I223*H223,2)</f>
        <v>0</v>
      </c>
      <c r="BL223" s="15" t="s">
        <v>247</v>
      </c>
      <c r="BM223" s="141" t="s">
        <v>2394</v>
      </c>
    </row>
    <row r="224" spans="2:65" s="1" customFormat="1" ht="21.75" customHeight="1">
      <c r="B224" s="30"/>
      <c r="C224" s="158" t="s">
        <v>599</v>
      </c>
      <c r="D224" s="158" t="s">
        <v>328</v>
      </c>
      <c r="E224" s="159" t="s">
        <v>2395</v>
      </c>
      <c r="F224" s="160" t="s">
        <v>2396</v>
      </c>
      <c r="G224" s="161" t="s">
        <v>307</v>
      </c>
      <c r="H224" s="162">
        <v>2</v>
      </c>
      <c r="I224" s="163"/>
      <c r="J224" s="164">
        <f>ROUND(I224*H224,2)</f>
        <v>0</v>
      </c>
      <c r="K224" s="160" t="s">
        <v>1</v>
      </c>
      <c r="L224" s="165"/>
      <c r="M224" s="166" t="s">
        <v>1</v>
      </c>
      <c r="N224" s="167" t="s">
        <v>45</v>
      </c>
      <c r="P224" s="139">
        <f>O224*H224</f>
        <v>0</v>
      </c>
      <c r="Q224" s="139">
        <v>1.0000000000000001E-5</v>
      </c>
      <c r="R224" s="139">
        <f>Q224*H224</f>
        <v>2.0000000000000002E-5</v>
      </c>
      <c r="S224" s="139">
        <v>0</v>
      </c>
      <c r="T224" s="140">
        <f>S224*H224</f>
        <v>0</v>
      </c>
      <c r="AR224" s="141" t="s">
        <v>327</v>
      </c>
      <c r="AT224" s="141" t="s">
        <v>328</v>
      </c>
      <c r="AU224" s="141" t="s">
        <v>88</v>
      </c>
      <c r="AY224" s="15" t="s">
        <v>158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5" t="s">
        <v>88</v>
      </c>
      <c r="BK224" s="142">
        <f>ROUND(I224*H224,2)</f>
        <v>0</v>
      </c>
      <c r="BL224" s="15" t="s">
        <v>247</v>
      </c>
      <c r="BM224" s="141" t="s">
        <v>2397</v>
      </c>
    </row>
    <row r="225" spans="2:65" s="1" customFormat="1" ht="16.5" customHeight="1">
      <c r="B225" s="30"/>
      <c r="C225" s="158" t="s">
        <v>607</v>
      </c>
      <c r="D225" s="158" t="s">
        <v>328</v>
      </c>
      <c r="E225" s="159" t="s">
        <v>2398</v>
      </c>
      <c r="F225" s="160" t="s">
        <v>2399</v>
      </c>
      <c r="G225" s="161" t="s">
        <v>307</v>
      </c>
      <c r="H225" s="162">
        <v>1</v>
      </c>
      <c r="I225" s="163"/>
      <c r="J225" s="164">
        <f>ROUND(I225*H225,2)</f>
        <v>0</v>
      </c>
      <c r="K225" s="160" t="s">
        <v>1</v>
      </c>
      <c r="L225" s="165"/>
      <c r="M225" s="166" t="s">
        <v>1</v>
      </c>
      <c r="N225" s="167" t="s">
        <v>45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327</v>
      </c>
      <c r="AT225" s="141" t="s">
        <v>328</v>
      </c>
      <c r="AU225" s="141" t="s">
        <v>88</v>
      </c>
      <c r="AY225" s="15" t="s">
        <v>158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5" t="s">
        <v>88</v>
      </c>
      <c r="BK225" s="142">
        <f>ROUND(I225*H225,2)</f>
        <v>0</v>
      </c>
      <c r="BL225" s="15" t="s">
        <v>247</v>
      </c>
      <c r="BM225" s="141" t="s">
        <v>2400</v>
      </c>
    </row>
    <row r="226" spans="2:65" s="1" customFormat="1" ht="21.75" customHeight="1">
      <c r="B226" s="30"/>
      <c r="C226" s="158" t="s">
        <v>611</v>
      </c>
      <c r="D226" s="158" t="s">
        <v>328</v>
      </c>
      <c r="E226" s="159" t="s">
        <v>2401</v>
      </c>
      <c r="F226" s="160" t="s">
        <v>2402</v>
      </c>
      <c r="G226" s="161" t="s">
        <v>307</v>
      </c>
      <c r="H226" s="162">
        <v>1</v>
      </c>
      <c r="I226" s="163"/>
      <c r="J226" s="164">
        <f>ROUND(I226*H226,2)</f>
        <v>0</v>
      </c>
      <c r="K226" s="160" t="s">
        <v>1</v>
      </c>
      <c r="L226" s="165"/>
      <c r="M226" s="166" t="s">
        <v>1</v>
      </c>
      <c r="N226" s="167" t="s">
        <v>45</v>
      </c>
      <c r="P226" s="139">
        <f>O226*H226</f>
        <v>0</v>
      </c>
      <c r="Q226" s="139">
        <v>0</v>
      </c>
      <c r="R226" s="139">
        <f>Q226*H226</f>
        <v>0</v>
      </c>
      <c r="S226" s="139">
        <v>0</v>
      </c>
      <c r="T226" s="140">
        <f>S226*H226</f>
        <v>0</v>
      </c>
      <c r="AR226" s="141" t="s">
        <v>327</v>
      </c>
      <c r="AT226" s="141" t="s">
        <v>328</v>
      </c>
      <c r="AU226" s="141" t="s">
        <v>88</v>
      </c>
      <c r="AY226" s="15" t="s">
        <v>158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5" t="s">
        <v>88</v>
      </c>
      <c r="BK226" s="142">
        <f>ROUND(I226*H226,2)</f>
        <v>0</v>
      </c>
      <c r="BL226" s="15" t="s">
        <v>247</v>
      </c>
      <c r="BM226" s="141" t="s">
        <v>2403</v>
      </c>
    </row>
    <row r="227" spans="2:65" s="1" customFormat="1" ht="24.2" customHeight="1">
      <c r="B227" s="30"/>
      <c r="C227" s="158" t="s">
        <v>615</v>
      </c>
      <c r="D227" s="158" t="s">
        <v>328</v>
      </c>
      <c r="E227" s="159" t="s">
        <v>2404</v>
      </c>
      <c r="F227" s="160" t="s">
        <v>2405</v>
      </c>
      <c r="G227" s="161" t="s">
        <v>307</v>
      </c>
      <c r="H227" s="162">
        <v>1</v>
      </c>
      <c r="I227" s="163"/>
      <c r="J227" s="164">
        <f>ROUND(I227*H227,2)</f>
        <v>0</v>
      </c>
      <c r="K227" s="160" t="s">
        <v>1</v>
      </c>
      <c r="L227" s="165"/>
      <c r="M227" s="166" t="s">
        <v>1</v>
      </c>
      <c r="N227" s="167" t="s">
        <v>45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327</v>
      </c>
      <c r="AT227" s="141" t="s">
        <v>328</v>
      </c>
      <c r="AU227" s="141" t="s">
        <v>88</v>
      </c>
      <c r="AY227" s="15" t="s">
        <v>158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5" t="s">
        <v>88</v>
      </c>
      <c r="BK227" s="142">
        <f>ROUND(I227*H227,2)</f>
        <v>0</v>
      </c>
      <c r="BL227" s="15" t="s">
        <v>247</v>
      </c>
      <c r="BM227" s="141" t="s">
        <v>2406</v>
      </c>
    </row>
    <row r="228" spans="2:65" s="1" customFormat="1" ht="37.9" customHeight="1">
      <c r="B228" s="30"/>
      <c r="C228" s="158" t="s">
        <v>621</v>
      </c>
      <c r="D228" s="158" t="s">
        <v>328</v>
      </c>
      <c r="E228" s="159" t="s">
        <v>2407</v>
      </c>
      <c r="F228" s="160" t="s">
        <v>2408</v>
      </c>
      <c r="G228" s="161" t="s">
        <v>307</v>
      </c>
      <c r="H228" s="162">
        <v>10</v>
      </c>
      <c r="I228" s="163"/>
      <c r="J228" s="164">
        <f>ROUND(I228*H228,2)</f>
        <v>0</v>
      </c>
      <c r="K228" s="160" t="s">
        <v>1</v>
      </c>
      <c r="L228" s="165"/>
      <c r="M228" s="166" t="s">
        <v>1</v>
      </c>
      <c r="N228" s="167" t="s">
        <v>45</v>
      </c>
      <c r="P228" s="139">
        <f>O228*H228</f>
        <v>0</v>
      </c>
      <c r="Q228" s="139">
        <v>4.0000000000000003E-5</v>
      </c>
      <c r="R228" s="139">
        <f>Q228*H228</f>
        <v>4.0000000000000002E-4</v>
      </c>
      <c r="S228" s="139">
        <v>0</v>
      </c>
      <c r="T228" s="140">
        <f>S228*H228</f>
        <v>0</v>
      </c>
      <c r="AR228" s="141" t="s">
        <v>327</v>
      </c>
      <c r="AT228" s="141" t="s">
        <v>328</v>
      </c>
      <c r="AU228" s="141" t="s">
        <v>88</v>
      </c>
      <c r="AY228" s="15" t="s">
        <v>158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5" t="s">
        <v>88</v>
      </c>
      <c r="BK228" s="142">
        <f>ROUND(I228*H228,2)</f>
        <v>0</v>
      </c>
      <c r="BL228" s="15" t="s">
        <v>247</v>
      </c>
      <c r="BM228" s="141" t="s">
        <v>2409</v>
      </c>
    </row>
    <row r="229" spans="2:65" s="11" customFormat="1" ht="25.9" customHeight="1">
      <c r="B229" s="118"/>
      <c r="D229" s="119" t="s">
        <v>79</v>
      </c>
      <c r="E229" s="120" t="s">
        <v>2410</v>
      </c>
      <c r="F229" s="120" t="s">
        <v>2411</v>
      </c>
      <c r="I229" s="121"/>
      <c r="J229" s="122">
        <f>BK229</f>
        <v>0</v>
      </c>
      <c r="L229" s="118"/>
      <c r="M229" s="123"/>
      <c r="P229" s="124">
        <f>SUM(P230:P243)</f>
        <v>0</v>
      </c>
      <c r="R229" s="124">
        <f>SUM(R230:R243)</f>
        <v>1.5169999999999998E-2</v>
      </c>
      <c r="T229" s="125">
        <f>SUM(T230:T243)</f>
        <v>0</v>
      </c>
      <c r="AR229" s="119" t="s">
        <v>90</v>
      </c>
      <c r="AT229" s="126" t="s">
        <v>79</v>
      </c>
      <c r="AU229" s="126" t="s">
        <v>80</v>
      </c>
      <c r="AY229" s="119" t="s">
        <v>158</v>
      </c>
      <c r="BK229" s="127">
        <f>SUM(BK230:BK243)</f>
        <v>0</v>
      </c>
    </row>
    <row r="230" spans="2:65" s="1" customFormat="1" ht="16.5" customHeight="1">
      <c r="B230" s="30"/>
      <c r="C230" s="158" t="s">
        <v>625</v>
      </c>
      <c r="D230" s="158" t="s">
        <v>328</v>
      </c>
      <c r="E230" s="159" t="s">
        <v>2412</v>
      </c>
      <c r="F230" s="160" t="s">
        <v>2413</v>
      </c>
      <c r="G230" s="161" t="s">
        <v>307</v>
      </c>
      <c r="H230" s="162">
        <v>120</v>
      </c>
      <c r="I230" s="163"/>
      <c r="J230" s="164">
        <f>ROUND(I230*H230,2)</f>
        <v>0</v>
      </c>
      <c r="K230" s="160" t="s">
        <v>1</v>
      </c>
      <c r="L230" s="165"/>
      <c r="M230" s="166" t="s">
        <v>1</v>
      </c>
      <c r="N230" s="167" t="s">
        <v>45</v>
      </c>
      <c r="P230" s="139">
        <f>O230*H230</f>
        <v>0</v>
      </c>
      <c r="Q230" s="139">
        <v>3.0000000000000001E-5</v>
      </c>
      <c r="R230" s="139">
        <f>Q230*H230</f>
        <v>3.5999999999999999E-3</v>
      </c>
      <c r="S230" s="139">
        <v>0</v>
      </c>
      <c r="T230" s="140">
        <f>S230*H230</f>
        <v>0</v>
      </c>
      <c r="AR230" s="141" t="s">
        <v>327</v>
      </c>
      <c r="AT230" s="141" t="s">
        <v>328</v>
      </c>
      <c r="AU230" s="141" t="s">
        <v>88</v>
      </c>
      <c r="AY230" s="15" t="s">
        <v>158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5" t="s">
        <v>88</v>
      </c>
      <c r="BK230" s="142">
        <f>ROUND(I230*H230,2)</f>
        <v>0</v>
      </c>
      <c r="BL230" s="15" t="s">
        <v>247</v>
      </c>
      <c r="BM230" s="141" t="s">
        <v>2414</v>
      </c>
    </row>
    <row r="231" spans="2:65" s="1" customFormat="1" ht="16.5" customHeight="1">
      <c r="B231" s="30"/>
      <c r="C231" s="158" t="s">
        <v>629</v>
      </c>
      <c r="D231" s="158" t="s">
        <v>328</v>
      </c>
      <c r="E231" s="159" t="s">
        <v>2415</v>
      </c>
      <c r="F231" s="160" t="s">
        <v>2416</v>
      </c>
      <c r="G231" s="161" t="s">
        <v>307</v>
      </c>
      <c r="H231" s="162">
        <v>40</v>
      </c>
      <c r="I231" s="163"/>
      <c r="J231" s="164">
        <f>ROUND(I231*H231,2)</f>
        <v>0</v>
      </c>
      <c r="K231" s="160" t="s">
        <v>1</v>
      </c>
      <c r="L231" s="165"/>
      <c r="M231" s="166" t="s">
        <v>1</v>
      </c>
      <c r="N231" s="167" t="s">
        <v>45</v>
      </c>
      <c r="P231" s="139">
        <f>O231*H231</f>
        <v>0</v>
      </c>
      <c r="Q231" s="139">
        <v>2.7999999999999998E-4</v>
      </c>
      <c r="R231" s="139">
        <f>Q231*H231</f>
        <v>1.1199999999999998E-2</v>
      </c>
      <c r="S231" s="139">
        <v>0</v>
      </c>
      <c r="T231" s="140">
        <f>S231*H231</f>
        <v>0</v>
      </c>
      <c r="AR231" s="141" t="s">
        <v>327</v>
      </c>
      <c r="AT231" s="141" t="s">
        <v>328</v>
      </c>
      <c r="AU231" s="141" t="s">
        <v>88</v>
      </c>
      <c r="AY231" s="15" t="s">
        <v>158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5" t="s">
        <v>88</v>
      </c>
      <c r="BK231" s="142">
        <f>ROUND(I231*H231,2)</f>
        <v>0</v>
      </c>
      <c r="BL231" s="15" t="s">
        <v>247</v>
      </c>
      <c r="BM231" s="141" t="s">
        <v>2417</v>
      </c>
    </row>
    <row r="232" spans="2:65" s="1" customFormat="1" ht="16.5" customHeight="1">
      <c r="B232" s="30"/>
      <c r="C232" s="158" t="s">
        <v>633</v>
      </c>
      <c r="D232" s="158" t="s">
        <v>328</v>
      </c>
      <c r="E232" s="159" t="s">
        <v>2418</v>
      </c>
      <c r="F232" s="160" t="s">
        <v>2419</v>
      </c>
      <c r="G232" s="161" t="s">
        <v>307</v>
      </c>
      <c r="H232" s="162">
        <v>120</v>
      </c>
      <c r="I232" s="163"/>
      <c r="J232" s="164">
        <f>ROUND(I232*H232,2)</f>
        <v>0</v>
      </c>
      <c r="K232" s="160" t="s">
        <v>1</v>
      </c>
      <c r="L232" s="165"/>
      <c r="M232" s="166" t="s">
        <v>1</v>
      </c>
      <c r="N232" s="167" t="s">
        <v>45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327</v>
      </c>
      <c r="AT232" s="141" t="s">
        <v>328</v>
      </c>
      <c r="AU232" s="141" t="s">
        <v>88</v>
      </c>
      <c r="AY232" s="15" t="s">
        <v>158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5" t="s">
        <v>88</v>
      </c>
      <c r="BK232" s="142">
        <f>ROUND(I232*H232,2)</f>
        <v>0</v>
      </c>
      <c r="BL232" s="15" t="s">
        <v>247</v>
      </c>
      <c r="BM232" s="141" t="s">
        <v>2420</v>
      </c>
    </row>
    <row r="233" spans="2:65" s="1" customFormat="1" ht="16.5" customHeight="1">
      <c r="B233" s="30"/>
      <c r="C233" s="158" t="s">
        <v>639</v>
      </c>
      <c r="D233" s="158" t="s">
        <v>328</v>
      </c>
      <c r="E233" s="159" t="s">
        <v>2421</v>
      </c>
      <c r="F233" s="160" t="s">
        <v>2422</v>
      </c>
      <c r="G233" s="161" t="s">
        <v>307</v>
      </c>
      <c r="H233" s="162">
        <v>10</v>
      </c>
      <c r="I233" s="163"/>
      <c r="J233" s="164">
        <f>ROUND(I233*H233,2)</f>
        <v>0</v>
      </c>
      <c r="K233" s="160" t="s">
        <v>1</v>
      </c>
      <c r="L233" s="165"/>
      <c r="M233" s="166" t="s">
        <v>1</v>
      </c>
      <c r="N233" s="167" t="s">
        <v>45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327</v>
      </c>
      <c r="AT233" s="141" t="s">
        <v>328</v>
      </c>
      <c r="AU233" s="141" t="s">
        <v>88</v>
      </c>
      <c r="AY233" s="15" t="s">
        <v>158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5" t="s">
        <v>88</v>
      </c>
      <c r="BK233" s="142">
        <f>ROUND(I233*H233,2)</f>
        <v>0</v>
      </c>
      <c r="BL233" s="15" t="s">
        <v>247</v>
      </c>
      <c r="BM233" s="141" t="s">
        <v>2423</v>
      </c>
    </row>
    <row r="234" spans="2:65" s="1" customFormat="1" ht="16.5" customHeight="1">
      <c r="B234" s="30"/>
      <c r="C234" s="158" t="s">
        <v>643</v>
      </c>
      <c r="D234" s="158" t="s">
        <v>328</v>
      </c>
      <c r="E234" s="159" t="s">
        <v>2424</v>
      </c>
      <c r="F234" s="160" t="s">
        <v>2425</v>
      </c>
      <c r="G234" s="161" t="s">
        <v>297</v>
      </c>
      <c r="H234" s="162">
        <v>10</v>
      </c>
      <c r="I234" s="163"/>
      <c r="J234" s="164">
        <f>ROUND(I234*H234,2)</f>
        <v>0</v>
      </c>
      <c r="K234" s="160" t="s">
        <v>1</v>
      </c>
      <c r="L234" s="165"/>
      <c r="M234" s="166" t="s">
        <v>1</v>
      </c>
      <c r="N234" s="167" t="s">
        <v>45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327</v>
      </c>
      <c r="AT234" s="141" t="s">
        <v>328</v>
      </c>
      <c r="AU234" s="141" t="s">
        <v>88</v>
      </c>
      <c r="AY234" s="15" t="s">
        <v>158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5" t="s">
        <v>88</v>
      </c>
      <c r="BK234" s="142">
        <f>ROUND(I234*H234,2)</f>
        <v>0</v>
      </c>
      <c r="BL234" s="15" t="s">
        <v>247</v>
      </c>
      <c r="BM234" s="141" t="s">
        <v>2426</v>
      </c>
    </row>
    <row r="235" spans="2:65" s="1" customFormat="1" ht="16.5" customHeight="1">
      <c r="B235" s="30"/>
      <c r="C235" s="158" t="s">
        <v>651</v>
      </c>
      <c r="D235" s="158" t="s">
        <v>328</v>
      </c>
      <c r="E235" s="159" t="s">
        <v>2427</v>
      </c>
      <c r="F235" s="160" t="s">
        <v>2428</v>
      </c>
      <c r="G235" s="161" t="s">
        <v>307</v>
      </c>
      <c r="H235" s="162">
        <v>20</v>
      </c>
      <c r="I235" s="163"/>
      <c r="J235" s="164">
        <f>ROUND(I235*H235,2)</f>
        <v>0</v>
      </c>
      <c r="K235" s="160" t="s">
        <v>1</v>
      </c>
      <c r="L235" s="165"/>
      <c r="M235" s="166" t="s">
        <v>1</v>
      </c>
      <c r="N235" s="167" t="s">
        <v>45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327</v>
      </c>
      <c r="AT235" s="141" t="s">
        <v>328</v>
      </c>
      <c r="AU235" s="141" t="s">
        <v>88</v>
      </c>
      <c r="AY235" s="15" t="s">
        <v>158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5" t="s">
        <v>88</v>
      </c>
      <c r="BK235" s="142">
        <f>ROUND(I235*H235,2)</f>
        <v>0</v>
      </c>
      <c r="BL235" s="15" t="s">
        <v>247</v>
      </c>
      <c r="BM235" s="141" t="s">
        <v>2429</v>
      </c>
    </row>
    <row r="236" spans="2:65" s="1" customFormat="1" ht="21.75" customHeight="1">
      <c r="B236" s="30"/>
      <c r="C236" s="158" t="s">
        <v>658</v>
      </c>
      <c r="D236" s="158" t="s">
        <v>328</v>
      </c>
      <c r="E236" s="159" t="s">
        <v>2430</v>
      </c>
      <c r="F236" s="160" t="s">
        <v>2431</v>
      </c>
      <c r="G236" s="161" t="s">
        <v>307</v>
      </c>
      <c r="H236" s="162">
        <v>20</v>
      </c>
      <c r="I236" s="163"/>
      <c r="J236" s="164">
        <f>ROUND(I236*H236,2)</f>
        <v>0</v>
      </c>
      <c r="K236" s="160" t="s">
        <v>1</v>
      </c>
      <c r="L236" s="165"/>
      <c r="M236" s="166" t="s">
        <v>1</v>
      </c>
      <c r="N236" s="167" t="s">
        <v>45</v>
      </c>
      <c r="P236" s="139">
        <f>O236*H236</f>
        <v>0</v>
      </c>
      <c r="Q236" s="139">
        <v>0</v>
      </c>
      <c r="R236" s="139">
        <f>Q236*H236</f>
        <v>0</v>
      </c>
      <c r="S236" s="139">
        <v>0</v>
      </c>
      <c r="T236" s="140">
        <f>S236*H236</f>
        <v>0</v>
      </c>
      <c r="AR236" s="141" t="s">
        <v>327</v>
      </c>
      <c r="AT236" s="141" t="s">
        <v>328</v>
      </c>
      <c r="AU236" s="141" t="s">
        <v>88</v>
      </c>
      <c r="AY236" s="15" t="s">
        <v>158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5" t="s">
        <v>88</v>
      </c>
      <c r="BK236" s="142">
        <f>ROUND(I236*H236,2)</f>
        <v>0</v>
      </c>
      <c r="BL236" s="15" t="s">
        <v>247</v>
      </c>
      <c r="BM236" s="141" t="s">
        <v>2432</v>
      </c>
    </row>
    <row r="237" spans="2:65" s="1" customFormat="1" ht="21.75" customHeight="1">
      <c r="B237" s="30"/>
      <c r="C237" s="158" t="s">
        <v>665</v>
      </c>
      <c r="D237" s="158" t="s">
        <v>328</v>
      </c>
      <c r="E237" s="159" t="s">
        <v>2433</v>
      </c>
      <c r="F237" s="160" t="s">
        <v>2434</v>
      </c>
      <c r="G237" s="161" t="s">
        <v>297</v>
      </c>
      <c r="H237" s="162">
        <v>3</v>
      </c>
      <c r="I237" s="163"/>
      <c r="J237" s="164">
        <f>ROUND(I237*H237,2)</f>
        <v>0</v>
      </c>
      <c r="K237" s="160" t="s">
        <v>1</v>
      </c>
      <c r="L237" s="165"/>
      <c r="M237" s="166" t="s">
        <v>1</v>
      </c>
      <c r="N237" s="167" t="s">
        <v>45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327</v>
      </c>
      <c r="AT237" s="141" t="s">
        <v>328</v>
      </c>
      <c r="AU237" s="141" t="s">
        <v>88</v>
      </c>
      <c r="AY237" s="15" t="s">
        <v>158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5" t="s">
        <v>88</v>
      </c>
      <c r="BK237" s="142">
        <f>ROUND(I237*H237,2)</f>
        <v>0</v>
      </c>
      <c r="BL237" s="15" t="s">
        <v>247</v>
      </c>
      <c r="BM237" s="141" t="s">
        <v>2435</v>
      </c>
    </row>
    <row r="238" spans="2:65" s="1" customFormat="1" ht="24.2" customHeight="1">
      <c r="B238" s="30"/>
      <c r="C238" s="158" t="s">
        <v>671</v>
      </c>
      <c r="D238" s="158" t="s">
        <v>328</v>
      </c>
      <c r="E238" s="159" t="s">
        <v>2097</v>
      </c>
      <c r="F238" s="160" t="s">
        <v>2436</v>
      </c>
      <c r="G238" s="161" t="s">
        <v>307</v>
      </c>
      <c r="H238" s="162">
        <v>1</v>
      </c>
      <c r="I238" s="163"/>
      <c r="J238" s="164">
        <f>ROUND(I238*H238,2)</f>
        <v>0</v>
      </c>
      <c r="K238" s="160" t="s">
        <v>1</v>
      </c>
      <c r="L238" s="165"/>
      <c r="M238" s="166" t="s">
        <v>1</v>
      </c>
      <c r="N238" s="167" t="s">
        <v>45</v>
      </c>
      <c r="P238" s="139">
        <f>O238*H238</f>
        <v>0</v>
      </c>
      <c r="Q238" s="139">
        <v>6.9999999999999994E-5</v>
      </c>
      <c r="R238" s="139">
        <f>Q238*H238</f>
        <v>6.9999999999999994E-5</v>
      </c>
      <c r="S238" s="139">
        <v>0</v>
      </c>
      <c r="T238" s="140">
        <f>S238*H238</f>
        <v>0</v>
      </c>
      <c r="AR238" s="141" t="s">
        <v>327</v>
      </c>
      <c r="AT238" s="141" t="s">
        <v>328</v>
      </c>
      <c r="AU238" s="141" t="s">
        <v>88</v>
      </c>
      <c r="AY238" s="15" t="s">
        <v>158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5" t="s">
        <v>88</v>
      </c>
      <c r="BK238" s="142">
        <f>ROUND(I238*H238,2)</f>
        <v>0</v>
      </c>
      <c r="BL238" s="15" t="s">
        <v>247</v>
      </c>
      <c r="BM238" s="141" t="s">
        <v>2437</v>
      </c>
    </row>
    <row r="239" spans="2:65" s="1" customFormat="1" ht="16.5" customHeight="1">
      <c r="B239" s="30"/>
      <c r="C239" s="158" t="s">
        <v>676</v>
      </c>
      <c r="D239" s="158" t="s">
        <v>328</v>
      </c>
      <c r="E239" s="159" t="s">
        <v>2438</v>
      </c>
      <c r="F239" s="160" t="s">
        <v>2439</v>
      </c>
      <c r="G239" s="161" t="s">
        <v>307</v>
      </c>
      <c r="H239" s="162">
        <v>10</v>
      </c>
      <c r="I239" s="163"/>
      <c r="J239" s="164">
        <f>ROUND(I239*H239,2)</f>
        <v>0</v>
      </c>
      <c r="K239" s="160" t="s">
        <v>1</v>
      </c>
      <c r="L239" s="165"/>
      <c r="M239" s="166" t="s">
        <v>1</v>
      </c>
      <c r="N239" s="167" t="s">
        <v>45</v>
      </c>
      <c r="P239" s="139">
        <f>O239*H239</f>
        <v>0</v>
      </c>
      <c r="Q239" s="139">
        <v>3.0000000000000001E-5</v>
      </c>
      <c r="R239" s="139">
        <f>Q239*H239</f>
        <v>3.0000000000000003E-4</v>
      </c>
      <c r="S239" s="139">
        <v>0</v>
      </c>
      <c r="T239" s="140">
        <f>S239*H239</f>
        <v>0</v>
      </c>
      <c r="AR239" s="141" t="s">
        <v>327</v>
      </c>
      <c r="AT239" s="141" t="s">
        <v>328</v>
      </c>
      <c r="AU239" s="141" t="s">
        <v>88</v>
      </c>
      <c r="AY239" s="15" t="s">
        <v>158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5" t="s">
        <v>88</v>
      </c>
      <c r="BK239" s="142">
        <f>ROUND(I239*H239,2)</f>
        <v>0</v>
      </c>
      <c r="BL239" s="15" t="s">
        <v>247</v>
      </c>
      <c r="BM239" s="141" t="s">
        <v>2440</v>
      </c>
    </row>
    <row r="240" spans="2:65" s="1" customFormat="1" ht="16.5" customHeight="1">
      <c r="B240" s="30"/>
      <c r="C240" s="158" t="s">
        <v>687</v>
      </c>
      <c r="D240" s="158" t="s">
        <v>328</v>
      </c>
      <c r="E240" s="159" t="s">
        <v>2441</v>
      </c>
      <c r="F240" s="160" t="s">
        <v>2442</v>
      </c>
      <c r="G240" s="161" t="s">
        <v>307</v>
      </c>
      <c r="H240" s="162">
        <v>10</v>
      </c>
      <c r="I240" s="163"/>
      <c r="J240" s="164">
        <f>ROUND(I240*H240,2)</f>
        <v>0</v>
      </c>
      <c r="K240" s="160" t="s">
        <v>1</v>
      </c>
      <c r="L240" s="165"/>
      <c r="M240" s="166" t="s">
        <v>1</v>
      </c>
      <c r="N240" s="167" t="s">
        <v>45</v>
      </c>
      <c r="P240" s="139">
        <f>O240*H240</f>
        <v>0</v>
      </c>
      <c r="Q240" s="139">
        <v>0</v>
      </c>
      <c r="R240" s="139">
        <f>Q240*H240</f>
        <v>0</v>
      </c>
      <c r="S240" s="139">
        <v>0</v>
      </c>
      <c r="T240" s="140">
        <f>S240*H240</f>
        <v>0</v>
      </c>
      <c r="AR240" s="141" t="s">
        <v>327</v>
      </c>
      <c r="AT240" s="141" t="s">
        <v>328</v>
      </c>
      <c r="AU240" s="141" t="s">
        <v>88</v>
      </c>
      <c r="AY240" s="15" t="s">
        <v>158</v>
      </c>
      <c r="BE240" s="142">
        <f>IF(N240="základní",J240,0)</f>
        <v>0</v>
      </c>
      <c r="BF240" s="142">
        <f>IF(N240="snížená",J240,0)</f>
        <v>0</v>
      </c>
      <c r="BG240" s="142">
        <f>IF(N240="zákl. přenesená",J240,0)</f>
        <v>0</v>
      </c>
      <c r="BH240" s="142">
        <f>IF(N240="sníž. přenesená",J240,0)</f>
        <v>0</v>
      </c>
      <c r="BI240" s="142">
        <f>IF(N240="nulová",J240,0)</f>
        <v>0</v>
      </c>
      <c r="BJ240" s="15" t="s">
        <v>88</v>
      </c>
      <c r="BK240" s="142">
        <f>ROUND(I240*H240,2)</f>
        <v>0</v>
      </c>
      <c r="BL240" s="15" t="s">
        <v>247</v>
      </c>
      <c r="BM240" s="141" t="s">
        <v>2443</v>
      </c>
    </row>
    <row r="241" spans="2:65" s="1" customFormat="1" ht="24.2" customHeight="1">
      <c r="B241" s="30"/>
      <c r="C241" s="158" t="s">
        <v>693</v>
      </c>
      <c r="D241" s="158" t="s">
        <v>328</v>
      </c>
      <c r="E241" s="159" t="s">
        <v>2444</v>
      </c>
      <c r="F241" s="160" t="s">
        <v>2445</v>
      </c>
      <c r="G241" s="161" t="s">
        <v>307</v>
      </c>
      <c r="H241" s="162">
        <v>40</v>
      </c>
      <c r="I241" s="163"/>
      <c r="J241" s="164">
        <f>ROUND(I241*H241,2)</f>
        <v>0</v>
      </c>
      <c r="K241" s="160" t="s">
        <v>1</v>
      </c>
      <c r="L241" s="165"/>
      <c r="M241" s="166" t="s">
        <v>1</v>
      </c>
      <c r="N241" s="167" t="s">
        <v>45</v>
      </c>
      <c r="P241" s="139">
        <f>O241*H241</f>
        <v>0</v>
      </c>
      <c r="Q241" s="139">
        <v>0</v>
      </c>
      <c r="R241" s="139">
        <f>Q241*H241</f>
        <v>0</v>
      </c>
      <c r="S241" s="139">
        <v>0</v>
      </c>
      <c r="T241" s="140">
        <f>S241*H241</f>
        <v>0</v>
      </c>
      <c r="AR241" s="141" t="s">
        <v>327</v>
      </c>
      <c r="AT241" s="141" t="s">
        <v>328</v>
      </c>
      <c r="AU241" s="141" t="s">
        <v>88</v>
      </c>
      <c r="AY241" s="15" t="s">
        <v>158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5" t="s">
        <v>88</v>
      </c>
      <c r="BK241" s="142">
        <f>ROUND(I241*H241,2)</f>
        <v>0</v>
      </c>
      <c r="BL241" s="15" t="s">
        <v>247</v>
      </c>
      <c r="BM241" s="141" t="s">
        <v>2446</v>
      </c>
    </row>
    <row r="242" spans="2:65" s="1" customFormat="1" ht="16.5" customHeight="1">
      <c r="B242" s="30"/>
      <c r="C242" s="158" t="s">
        <v>698</v>
      </c>
      <c r="D242" s="158" t="s">
        <v>328</v>
      </c>
      <c r="E242" s="159" t="s">
        <v>2447</v>
      </c>
      <c r="F242" s="160" t="s">
        <v>2448</v>
      </c>
      <c r="G242" s="161" t="s">
        <v>307</v>
      </c>
      <c r="H242" s="162">
        <v>2</v>
      </c>
      <c r="I242" s="163"/>
      <c r="J242" s="164">
        <f>ROUND(I242*H242,2)</f>
        <v>0</v>
      </c>
      <c r="K242" s="160" t="s">
        <v>1</v>
      </c>
      <c r="L242" s="165"/>
      <c r="M242" s="166" t="s">
        <v>1</v>
      </c>
      <c r="N242" s="167" t="s">
        <v>45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327</v>
      </c>
      <c r="AT242" s="141" t="s">
        <v>328</v>
      </c>
      <c r="AU242" s="141" t="s">
        <v>88</v>
      </c>
      <c r="AY242" s="15" t="s">
        <v>158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5" t="s">
        <v>88</v>
      </c>
      <c r="BK242" s="142">
        <f>ROUND(I242*H242,2)</f>
        <v>0</v>
      </c>
      <c r="BL242" s="15" t="s">
        <v>247</v>
      </c>
      <c r="BM242" s="141" t="s">
        <v>2449</v>
      </c>
    </row>
    <row r="243" spans="2:65" s="1" customFormat="1" ht="24.2" customHeight="1">
      <c r="B243" s="30"/>
      <c r="C243" s="158" t="s">
        <v>703</v>
      </c>
      <c r="D243" s="158" t="s">
        <v>328</v>
      </c>
      <c r="E243" s="159" t="s">
        <v>2450</v>
      </c>
      <c r="F243" s="160" t="s">
        <v>2451</v>
      </c>
      <c r="G243" s="161" t="s">
        <v>297</v>
      </c>
      <c r="H243" s="162">
        <v>80</v>
      </c>
      <c r="I243" s="163"/>
      <c r="J243" s="164">
        <f>ROUND(I243*H243,2)</f>
        <v>0</v>
      </c>
      <c r="K243" s="160" t="s">
        <v>1</v>
      </c>
      <c r="L243" s="165"/>
      <c r="M243" s="166" t="s">
        <v>1</v>
      </c>
      <c r="N243" s="167" t="s">
        <v>45</v>
      </c>
      <c r="P243" s="139">
        <f>O243*H243</f>
        <v>0</v>
      </c>
      <c r="Q243" s="139">
        <v>0</v>
      </c>
      <c r="R243" s="139">
        <f>Q243*H243</f>
        <v>0</v>
      </c>
      <c r="S243" s="139">
        <v>0</v>
      </c>
      <c r="T243" s="140">
        <f>S243*H243</f>
        <v>0</v>
      </c>
      <c r="AR243" s="141" t="s">
        <v>327</v>
      </c>
      <c r="AT243" s="141" t="s">
        <v>328</v>
      </c>
      <c r="AU243" s="141" t="s">
        <v>88</v>
      </c>
      <c r="AY243" s="15" t="s">
        <v>158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5" t="s">
        <v>88</v>
      </c>
      <c r="BK243" s="142">
        <f>ROUND(I243*H243,2)</f>
        <v>0</v>
      </c>
      <c r="BL243" s="15" t="s">
        <v>247</v>
      </c>
      <c r="BM243" s="141" t="s">
        <v>2452</v>
      </c>
    </row>
    <row r="244" spans="2:65" s="11" customFormat="1" ht="25.9" customHeight="1">
      <c r="B244" s="118"/>
      <c r="D244" s="119" t="s">
        <v>79</v>
      </c>
      <c r="E244" s="120" t="s">
        <v>2453</v>
      </c>
      <c r="F244" s="120" t="s">
        <v>2281</v>
      </c>
      <c r="I244" s="121"/>
      <c r="J244" s="122">
        <f>BK244</f>
        <v>0</v>
      </c>
      <c r="L244" s="118"/>
      <c r="M244" s="123"/>
      <c r="P244" s="124">
        <f>SUM(P245:P253)</f>
        <v>0</v>
      </c>
      <c r="R244" s="124">
        <f>SUM(R245:R253)</f>
        <v>0</v>
      </c>
      <c r="T244" s="125">
        <f>SUM(T245:T253)</f>
        <v>0</v>
      </c>
      <c r="AR244" s="119" t="s">
        <v>175</v>
      </c>
      <c r="AT244" s="126" t="s">
        <v>79</v>
      </c>
      <c r="AU244" s="126" t="s">
        <v>80</v>
      </c>
      <c r="AY244" s="119" t="s">
        <v>158</v>
      </c>
      <c r="BK244" s="127">
        <f>SUM(BK245:BK253)</f>
        <v>0</v>
      </c>
    </row>
    <row r="245" spans="2:65" s="1" customFormat="1" ht="16.5" customHeight="1">
      <c r="B245" s="30"/>
      <c r="C245" s="130" t="s">
        <v>708</v>
      </c>
      <c r="D245" s="130" t="s">
        <v>160</v>
      </c>
      <c r="E245" s="131" t="s">
        <v>2454</v>
      </c>
      <c r="F245" s="132" t="s">
        <v>2455</v>
      </c>
      <c r="G245" s="133" t="s">
        <v>2456</v>
      </c>
      <c r="H245" s="134">
        <v>1</v>
      </c>
      <c r="I245" s="135"/>
      <c r="J245" s="136">
        <f>ROUND(I245*H245,2)</f>
        <v>0</v>
      </c>
      <c r="K245" s="132" t="s">
        <v>1</v>
      </c>
      <c r="L245" s="30"/>
      <c r="M245" s="137" t="s">
        <v>1</v>
      </c>
      <c r="N245" s="138" t="s">
        <v>45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490</v>
      </c>
      <c r="AT245" s="141" t="s">
        <v>160</v>
      </c>
      <c r="AU245" s="141" t="s">
        <v>88</v>
      </c>
      <c r="AY245" s="15" t="s">
        <v>158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5" t="s">
        <v>88</v>
      </c>
      <c r="BK245" s="142">
        <f>ROUND(I245*H245,2)</f>
        <v>0</v>
      </c>
      <c r="BL245" s="15" t="s">
        <v>490</v>
      </c>
      <c r="BM245" s="141" t="s">
        <v>2457</v>
      </c>
    </row>
    <row r="246" spans="2:65" s="1" customFormat="1">
      <c r="B246" s="30"/>
      <c r="D246" s="144" t="s">
        <v>417</v>
      </c>
      <c r="F246" s="168" t="s">
        <v>2458</v>
      </c>
      <c r="I246" s="169"/>
      <c r="L246" s="30"/>
      <c r="M246" s="170"/>
      <c r="T246" s="54"/>
      <c r="AT246" s="15" t="s">
        <v>417</v>
      </c>
      <c r="AU246" s="15" t="s">
        <v>88</v>
      </c>
    </row>
    <row r="247" spans="2:65" s="1" customFormat="1" ht="16.5" customHeight="1">
      <c r="B247" s="30"/>
      <c r="C247" s="130" t="s">
        <v>712</v>
      </c>
      <c r="D247" s="130" t="s">
        <v>160</v>
      </c>
      <c r="E247" s="131" t="s">
        <v>2459</v>
      </c>
      <c r="F247" s="132" t="s">
        <v>2460</v>
      </c>
      <c r="G247" s="133" t="s">
        <v>2456</v>
      </c>
      <c r="H247" s="134">
        <v>1</v>
      </c>
      <c r="I247" s="135"/>
      <c r="J247" s="136">
        <f>ROUND(I247*H247,2)</f>
        <v>0</v>
      </c>
      <c r="K247" s="132" t="s">
        <v>1</v>
      </c>
      <c r="L247" s="30"/>
      <c r="M247" s="137" t="s">
        <v>1</v>
      </c>
      <c r="N247" s="138" t="s">
        <v>45</v>
      </c>
      <c r="P247" s="139">
        <f>O247*H247</f>
        <v>0</v>
      </c>
      <c r="Q247" s="139">
        <v>0</v>
      </c>
      <c r="R247" s="139">
        <f>Q247*H247</f>
        <v>0</v>
      </c>
      <c r="S247" s="139">
        <v>0</v>
      </c>
      <c r="T247" s="140">
        <f>S247*H247</f>
        <v>0</v>
      </c>
      <c r="AR247" s="141" t="s">
        <v>165</v>
      </c>
      <c r="AT247" s="141" t="s">
        <v>160</v>
      </c>
      <c r="AU247" s="141" t="s">
        <v>88</v>
      </c>
      <c r="AY247" s="15" t="s">
        <v>158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5" t="s">
        <v>88</v>
      </c>
      <c r="BK247" s="142">
        <f>ROUND(I247*H247,2)</f>
        <v>0</v>
      </c>
      <c r="BL247" s="15" t="s">
        <v>165</v>
      </c>
      <c r="BM247" s="141" t="s">
        <v>2461</v>
      </c>
    </row>
    <row r="248" spans="2:65" s="1" customFormat="1">
      <c r="B248" s="30"/>
      <c r="D248" s="144" t="s">
        <v>417</v>
      </c>
      <c r="F248" s="168" t="s">
        <v>2462</v>
      </c>
      <c r="I248" s="169"/>
      <c r="L248" s="30"/>
      <c r="M248" s="170"/>
      <c r="T248" s="54"/>
      <c r="AT248" s="15" t="s">
        <v>417</v>
      </c>
      <c r="AU248" s="15" t="s">
        <v>88</v>
      </c>
    </row>
    <row r="249" spans="2:65" s="1" customFormat="1" ht="16.5" customHeight="1">
      <c r="B249" s="30"/>
      <c r="C249" s="130" t="s">
        <v>717</v>
      </c>
      <c r="D249" s="130" t="s">
        <v>160</v>
      </c>
      <c r="E249" s="131" t="s">
        <v>2463</v>
      </c>
      <c r="F249" s="132" t="s">
        <v>2464</v>
      </c>
      <c r="G249" s="133" t="s">
        <v>2456</v>
      </c>
      <c r="H249" s="134">
        <v>1</v>
      </c>
      <c r="I249" s="135"/>
      <c r="J249" s="136">
        <f>ROUND(I249*H249,2)</f>
        <v>0</v>
      </c>
      <c r="K249" s="132" t="s">
        <v>1</v>
      </c>
      <c r="L249" s="30"/>
      <c r="M249" s="137" t="s">
        <v>1</v>
      </c>
      <c r="N249" s="138" t="s">
        <v>45</v>
      </c>
      <c r="P249" s="139">
        <f>O249*H249</f>
        <v>0</v>
      </c>
      <c r="Q249" s="139">
        <v>0</v>
      </c>
      <c r="R249" s="139">
        <f>Q249*H249</f>
        <v>0</v>
      </c>
      <c r="S249" s="139">
        <v>0</v>
      </c>
      <c r="T249" s="140">
        <f>S249*H249</f>
        <v>0</v>
      </c>
      <c r="AR249" s="141" t="s">
        <v>165</v>
      </c>
      <c r="AT249" s="141" t="s">
        <v>160</v>
      </c>
      <c r="AU249" s="141" t="s">
        <v>88</v>
      </c>
      <c r="AY249" s="15" t="s">
        <v>158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5" t="s">
        <v>88</v>
      </c>
      <c r="BK249" s="142">
        <f>ROUND(I249*H249,2)</f>
        <v>0</v>
      </c>
      <c r="BL249" s="15" t="s">
        <v>165</v>
      </c>
      <c r="BM249" s="141" t="s">
        <v>2465</v>
      </c>
    </row>
    <row r="250" spans="2:65" s="1" customFormat="1" ht="16.5" customHeight="1">
      <c r="B250" s="30"/>
      <c r="C250" s="130" t="s">
        <v>725</v>
      </c>
      <c r="D250" s="130" t="s">
        <v>160</v>
      </c>
      <c r="E250" s="131" t="s">
        <v>2466</v>
      </c>
      <c r="F250" s="132" t="s">
        <v>2467</v>
      </c>
      <c r="G250" s="133" t="s">
        <v>2456</v>
      </c>
      <c r="H250" s="134">
        <v>1</v>
      </c>
      <c r="I250" s="135"/>
      <c r="J250" s="136">
        <f>ROUND(I250*H250,2)</f>
        <v>0</v>
      </c>
      <c r="K250" s="132" t="s">
        <v>1</v>
      </c>
      <c r="L250" s="30"/>
      <c r="M250" s="137" t="s">
        <v>1</v>
      </c>
      <c r="N250" s="138" t="s">
        <v>45</v>
      </c>
      <c r="P250" s="139">
        <f>O250*H250</f>
        <v>0</v>
      </c>
      <c r="Q250" s="139">
        <v>0</v>
      </c>
      <c r="R250" s="139">
        <f>Q250*H250</f>
        <v>0</v>
      </c>
      <c r="S250" s="139">
        <v>0</v>
      </c>
      <c r="T250" s="140">
        <f>S250*H250</f>
        <v>0</v>
      </c>
      <c r="AR250" s="141" t="s">
        <v>165</v>
      </c>
      <c r="AT250" s="141" t="s">
        <v>160</v>
      </c>
      <c r="AU250" s="141" t="s">
        <v>88</v>
      </c>
      <c r="AY250" s="15" t="s">
        <v>158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5" t="s">
        <v>88</v>
      </c>
      <c r="BK250" s="142">
        <f>ROUND(I250*H250,2)</f>
        <v>0</v>
      </c>
      <c r="BL250" s="15" t="s">
        <v>165</v>
      </c>
      <c r="BM250" s="141" t="s">
        <v>2468</v>
      </c>
    </row>
    <row r="251" spans="2:65" s="1" customFormat="1" ht="16.5" customHeight="1">
      <c r="B251" s="30"/>
      <c r="C251" s="130" t="s">
        <v>730</v>
      </c>
      <c r="D251" s="130" t="s">
        <v>160</v>
      </c>
      <c r="E251" s="131" t="s">
        <v>2469</v>
      </c>
      <c r="F251" s="132" t="s">
        <v>2470</v>
      </c>
      <c r="G251" s="133" t="s">
        <v>2456</v>
      </c>
      <c r="H251" s="134">
        <v>1</v>
      </c>
      <c r="I251" s="135"/>
      <c r="J251" s="136">
        <f>ROUND(I251*H251,2)</f>
        <v>0</v>
      </c>
      <c r="K251" s="132" t="s">
        <v>1</v>
      </c>
      <c r="L251" s="30"/>
      <c r="M251" s="137" t="s">
        <v>1</v>
      </c>
      <c r="N251" s="138" t="s">
        <v>45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165</v>
      </c>
      <c r="AT251" s="141" t="s">
        <v>160</v>
      </c>
      <c r="AU251" s="141" t="s">
        <v>88</v>
      </c>
      <c r="AY251" s="15" t="s">
        <v>158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5" t="s">
        <v>88</v>
      </c>
      <c r="BK251" s="142">
        <f>ROUND(I251*H251,2)</f>
        <v>0</v>
      </c>
      <c r="BL251" s="15" t="s">
        <v>165</v>
      </c>
      <c r="BM251" s="141" t="s">
        <v>2471</v>
      </c>
    </row>
    <row r="252" spans="2:65" s="1" customFormat="1" ht="16.5" customHeight="1">
      <c r="B252" s="30"/>
      <c r="C252" s="130" t="s">
        <v>734</v>
      </c>
      <c r="D252" s="130" t="s">
        <v>160</v>
      </c>
      <c r="E252" s="131" t="s">
        <v>2472</v>
      </c>
      <c r="F252" s="132" t="s">
        <v>2473</v>
      </c>
      <c r="G252" s="133" t="s">
        <v>2456</v>
      </c>
      <c r="H252" s="134">
        <v>1</v>
      </c>
      <c r="I252" s="135"/>
      <c r="J252" s="136">
        <f>ROUND(I252*H252,2)</f>
        <v>0</v>
      </c>
      <c r="K252" s="132" t="s">
        <v>1</v>
      </c>
      <c r="L252" s="30"/>
      <c r="M252" s="137" t="s">
        <v>1</v>
      </c>
      <c r="N252" s="138" t="s">
        <v>45</v>
      </c>
      <c r="P252" s="139">
        <f>O252*H252</f>
        <v>0</v>
      </c>
      <c r="Q252" s="139">
        <v>0</v>
      </c>
      <c r="R252" s="139">
        <f>Q252*H252</f>
        <v>0</v>
      </c>
      <c r="S252" s="139">
        <v>0</v>
      </c>
      <c r="T252" s="140">
        <f>S252*H252</f>
        <v>0</v>
      </c>
      <c r="AR252" s="141" t="s">
        <v>165</v>
      </c>
      <c r="AT252" s="141" t="s">
        <v>160</v>
      </c>
      <c r="AU252" s="141" t="s">
        <v>88</v>
      </c>
      <c r="AY252" s="15" t="s">
        <v>158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5" t="s">
        <v>88</v>
      </c>
      <c r="BK252" s="142">
        <f>ROUND(I252*H252,2)</f>
        <v>0</v>
      </c>
      <c r="BL252" s="15" t="s">
        <v>165</v>
      </c>
      <c r="BM252" s="141" t="s">
        <v>2474</v>
      </c>
    </row>
    <row r="253" spans="2:65" s="1" customFormat="1" ht="24.2" customHeight="1">
      <c r="B253" s="30"/>
      <c r="C253" s="130" t="s">
        <v>738</v>
      </c>
      <c r="D253" s="130" t="s">
        <v>160</v>
      </c>
      <c r="E253" s="131" t="s">
        <v>2475</v>
      </c>
      <c r="F253" s="132" t="s">
        <v>1790</v>
      </c>
      <c r="G253" s="133" t="s">
        <v>2456</v>
      </c>
      <c r="H253" s="134">
        <v>1</v>
      </c>
      <c r="I253" s="135"/>
      <c r="J253" s="136">
        <f>ROUND(I253*H253,2)</f>
        <v>0</v>
      </c>
      <c r="K253" s="132" t="s">
        <v>1</v>
      </c>
      <c r="L253" s="30"/>
      <c r="M253" s="137" t="s">
        <v>1</v>
      </c>
      <c r="N253" s="138" t="s">
        <v>45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165</v>
      </c>
      <c r="AT253" s="141" t="s">
        <v>160</v>
      </c>
      <c r="AU253" s="141" t="s">
        <v>88</v>
      </c>
      <c r="AY253" s="15" t="s">
        <v>158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5" t="s">
        <v>88</v>
      </c>
      <c r="BK253" s="142">
        <f>ROUND(I253*H253,2)</f>
        <v>0</v>
      </c>
      <c r="BL253" s="15" t="s">
        <v>165</v>
      </c>
      <c r="BM253" s="141" t="s">
        <v>2476</v>
      </c>
    </row>
    <row r="254" spans="2:65" s="11" customFormat="1" ht="25.9" customHeight="1">
      <c r="B254" s="118"/>
      <c r="D254" s="119" t="s">
        <v>79</v>
      </c>
      <c r="E254" s="120" t="s">
        <v>1763</v>
      </c>
      <c r="F254" s="120" t="s">
        <v>1764</v>
      </c>
      <c r="I254" s="121"/>
      <c r="J254" s="122">
        <f>BK254</f>
        <v>0</v>
      </c>
      <c r="L254" s="118"/>
      <c r="M254" s="123"/>
      <c r="P254" s="124">
        <f>P255+P259+P261</f>
        <v>0</v>
      </c>
      <c r="R254" s="124">
        <f>R255+R259+R261</f>
        <v>0</v>
      </c>
      <c r="T254" s="125">
        <f>T255+T259+T261</f>
        <v>0</v>
      </c>
      <c r="AR254" s="119" t="s">
        <v>190</v>
      </c>
      <c r="AT254" s="126" t="s">
        <v>79</v>
      </c>
      <c r="AU254" s="126" t="s">
        <v>80</v>
      </c>
      <c r="AY254" s="119" t="s">
        <v>158</v>
      </c>
      <c r="BK254" s="127">
        <f>BK255+BK259+BK261</f>
        <v>0</v>
      </c>
    </row>
    <row r="255" spans="2:65" s="11" customFormat="1" ht="22.9" customHeight="1">
      <c r="B255" s="118"/>
      <c r="D255" s="119" t="s">
        <v>79</v>
      </c>
      <c r="E255" s="128" t="s">
        <v>1765</v>
      </c>
      <c r="F255" s="128" t="s">
        <v>1766</v>
      </c>
      <c r="I255" s="121"/>
      <c r="J255" s="129">
        <f>BK255</f>
        <v>0</v>
      </c>
      <c r="L255" s="118"/>
      <c r="M255" s="123"/>
      <c r="P255" s="124">
        <f>SUM(P256:P258)</f>
        <v>0</v>
      </c>
      <c r="R255" s="124">
        <f>SUM(R256:R258)</f>
        <v>0</v>
      </c>
      <c r="T255" s="125">
        <f>SUM(T256:T258)</f>
        <v>0</v>
      </c>
      <c r="AR255" s="119" t="s">
        <v>190</v>
      </c>
      <c r="AT255" s="126" t="s">
        <v>79</v>
      </c>
      <c r="AU255" s="126" t="s">
        <v>88</v>
      </c>
      <c r="AY255" s="119" t="s">
        <v>158</v>
      </c>
      <c r="BK255" s="127">
        <f>SUM(BK256:BK258)</f>
        <v>0</v>
      </c>
    </row>
    <row r="256" spans="2:65" s="1" customFormat="1" ht="33" customHeight="1">
      <c r="B256" s="30"/>
      <c r="C256" s="130" t="s">
        <v>742</v>
      </c>
      <c r="D256" s="130" t="s">
        <v>160</v>
      </c>
      <c r="E256" s="131" t="s">
        <v>2477</v>
      </c>
      <c r="F256" s="132" t="s">
        <v>2478</v>
      </c>
      <c r="G256" s="133" t="s">
        <v>1769</v>
      </c>
      <c r="H256" s="134">
        <v>1</v>
      </c>
      <c r="I256" s="135"/>
      <c r="J256" s="136">
        <f>ROUND(I256*H256,2)</f>
        <v>0</v>
      </c>
      <c r="K256" s="132" t="s">
        <v>164</v>
      </c>
      <c r="L256" s="30"/>
      <c r="M256" s="137" t="s">
        <v>1</v>
      </c>
      <c r="N256" s="138" t="s">
        <v>45</v>
      </c>
      <c r="P256" s="139">
        <f>O256*H256</f>
        <v>0</v>
      </c>
      <c r="Q256" s="139">
        <v>0</v>
      </c>
      <c r="R256" s="139">
        <f>Q256*H256</f>
        <v>0</v>
      </c>
      <c r="S256" s="139">
        <v>0</v>
      </c>
      <c r="T256" s="140">
        <f>S256*H256</f>
        <v>0</v>
      </c>
      <c r="AR256" s="141" t="s">
        <v>1770</v>
      </c>
      <c r="AT256" s="141" t="s">
        <v>160</v>
      </c>
      <c r="AU256" s="141" t="s">
        <v>90</v>
      </c>
      <c r="AY256" s="15" t="s">
        <v>158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5" t="s">
        <v>88</v>
      </c>
      <c r="BK256" s="142">
        <f>ROUND(I256*H256,2)</f>
        <v>0</v>
      </c>
      <c r="BL256" s="15" t="s">
        <v>1770</v>
      </c>
      <c r="BM256" s="141" t="s">
        <v>2479</v>
      </c>
    </row>
    <row r="257" spans="2:65" s="1" customFormat="1">
      <c r="B257" s="30"/>
      <c r="D257" s="144" t="s">
        <v>417</v>
      </c>
      <c r="F257" s="168" t="s">
        <v>2462</v>
      </c>
      <c r="I257" s="169"/>
      <c r="L257" s="30"/>
      <c r="M257" s="170"/>
      <c r="T257" s="54"/>
      <c r="AT257" s="15" t="s">
        <v>417</v>
      </c>
      <c r="AU257" s="15" t="s">
        <v>90</v>
      </c>
    </row>
    <row r="258" spans="2:65" s="1" customFormat="1" ht="16.5" customHeight="1">
      <c r="B258" s="30"/>
      <c r="C258" s="130" t="s">
        <v>746</v>
      </c>
      <c r="D258" s="130" t="s">
        <v>160</v>
      </c>
      <c r="E258" s="131" t="s">
        <v>1767</v>
      </c>
      <c r="F258" s="132" t="s">
        <v>1768</v>
      </c>
      <c r="G258" s="133" t="s">
        <v>1769</v>
      </c>
      <c r="H258" s="134">
        <v>1</v>
      </c>
      <c r="I258" s="135"/>
      <c r="J258" s="136">
        <f>ROUND(I258*H258,2)</f>
        <v>0</v>
      </c>
      <c r="K258" s="132" t="s">
        <v>164</v>
      </c>
      <c r="L258" s="30"/>
      <c r="M258" s="137" t="s">
        <v>1</v>
      </c>
      <c r="N258" s="138" t="s">
        <v>45</v>
      </c>
      <c r="P258" s="139">
        <f>O258*H258</f>
        <v>0</v>
      </c>
      <c r="Q258" s="139">
        <v>0</v>
      </c>
      <c r="R258" s="139">
        <f>Q258*H258</f>
        <v>0</v>
      </c>
      <c r="S258" s="139">
        <v>0</v>
      </c>
      <c r="T258" s="140">
        <f>S258*H258</f>
        <v>0</v>
      </c>
      <c r="AR258" s="141" t="s">
        <v>1770</v>
      </c>
      <c r="AT258" s="141" t="s">
        <v>160</v>
      </c>
      <c r="AU258" s="141" t="s">
        <v>90</v>
      </c>
      <c r="AY258" s="15" t="s">
        <v>158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5" t="s">
        <v>88</v>
      </c>
      <c r="BK258" s="142">
        <f>ROUND(I258*H258,2)</f>
        <v>0</v>
      </c>
      <c r="BL258" s="15" t="s">
        <v>1770</v>
      </c>
      <c r="BM258" s="141" t="s">
        <v>2480</v>
      </c>
    </row>
    <row r="259" spans="2:65" s="11" customFormat="1" ht="22.9" customHeight="1">
      <c r="B259" s="118"/>
      <c r="D259" s="119" t="s">
        <v>79</v>
      </c>
      <c r="E259" s="128" t="s">
        <v>1772</v>
      </c>
      <c r="F259" s="128" t="s">
        <v>1773</v>
      </c>
      <c r="I259" s="121"/>
      <c r="J259" s="129">
        <f>BK259</f>
        <v>0</v>
      </c>
      <c r="L259" s="118"/>
      <c r="M259" s="123"/>
      <c r="P259" s="124">
        <f>P260</f>
        <v>0</v>
      </c>
      <c r="R259" s="124">
        <f>R260</f>
        <v>0</v>
      </c>
      <c r="T259" s="125">
        <f>T260</f>
        <v>0</v>
      </c>
      <c r="AR259" s="119" t="s">
        <v>190</v>
      </c>
      <c r="AT259" s="126" t="s">
        <v>79</v>
      </c>
      <c r="AU259" s="126" t="s">
        <v>88</v>
      </c>
      <c r="AY259" s="119" t="s">
        <v>158</v>
      </c>
      <c r="BK259" s="127">
        <f>BK260</f>
        <v>0</v>
      </c>
    </row>
    <row r="260" spans="2:65" s="1" customFormat="1" ht="16.5" customHeight="1">
      <c r="B260" s="30"/>
      <c r="C260" s="130" t="s">
        <v>750</v>
      </c>
      <c r="D260" s="130" t="s">
        <v>160</v>
      </c>
      <c r="E260" s="131" t="s">
        <v>2481</v>
      </c>
      <c r="F260" s="132" t="s">
        <v>2482</v>
      </c>
      <c r="G260" s="133" t="s">
        <v>1769</v>
      </c>
      <c r="H260" s="134">
        <v>1</v>
      </c>
      <c r="I260" s="135"/>
      <c r="J260" s="136">
        <f>ROUND(I260*H260,2)</f>
        <v>0</v>
      </c>
      <c r="K260" s="132" t="s">
        <v>164</v>
      </c>
      <c r="L260" s="30"/>
      <c r="M260" s="137" t="s">
        <v>1</v>
      </c>
      <c r="N260" s="138" t="s">
        <v>45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1770</v>
      </c>
      <c r="AT260" s="141" t="s">
        <v>160</v>
      </c>
      <c r="AU260" s="141" t="s">
        <v>90</v>
      </c>
      <c r="AY260" s="15" t="s">
        <v>158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5" t="s">
        <v>88</v>
      </c>
      <c r="BK260" s="142">
        <f>ROUND(I260*H260,2)</f>
        <v>0</v>
      </c>
      <c r="BL260" s="15" t="s">
        <v>1770</v>
      </c>
      <c r="BM260" s="141" t="s">
        <v>2483</v>
      </c>
    </row>
    <row r="261" spans="2:65" s="11" customFormat="1" ht="22.9" customHeight="1">
      <c r="B261" s="118"/>
      <c r="D261" s="119" t="s">
        <v>79</v>
      </c>
      <c r="E261" s="128" t="s">
        <v>2122</v>
      </c>
      <c r="F261" s="128" t="s">
        <v>2123</v>
      </c>
      <c r="I261" s="121"/>
      <c r="J261" s="129">
        <f>BK261</f>
        <v>0</v>
      </c>
      <c r="L261" s="118"/>
      <c r="M261" s="123"/>
      <c r="P261" s="124">
        <f>P262</f>
        <v>0</v>
      </c>
      <c r="R261" s="124">
        <f>R262</f>
        <v>0</v>
      </c>
      <c r="T261" s="125">
        <f>T262</f>
        <v>0</v>
      </c>
      <c r="AR261" s="119" t="s">
        <v>190</v>
      </c>
      <c r="AT261" s="126" t="s">
        <v>79</v>
      </c>
      <c r="AU261" s="126" t="s">
        <v>88</v>
      </c>
      <c r="AY261" s="119" t="s">
        <v>158</v>
      </c>
      <c r="BK261" s="127">
        <f>BK262</f>
        <v>0</v>
      </c>
    </row>
    <row r="262" spans="2:65" s="1" customFormat="1" ht="16.5" customHeight="1">
      <c r="B262" s="30"/>
      <c r="C262" s="130" t="s">
        <v>754</v>
      </c>
      <c r="D262" s="130" t="s">
        <v>160</v>
      </c>
      <c r="E262" s="131" t="s">
        <v>2124</v>
      </c>
      <c r="F262" s="132" t="s">
        <v>2125</v>
      </c>
      <c r="G262" s="133" t="s">
        <v>1769</v>
      </c>
      <c r="H262" s="134">
        <v>1</v>
      </c>
      <c r="I262" s="135"/>
      <c r="J262" s="136">
        <f>ROUND(I262*H262,2)</f>
        <v>0</v>
      </c>
      <c r="K262" s="132" t="s">
        <v>164</v>
      </c>
      <c r="L262" s="30"/>
      <c r="M262" s="171" t="s">
        <v>1</v>
      </c>
      <c r="N262" s="172" t="s">
        <v>45</v>
      </c>
      <c r="O262" s="173"/>
      <c r="P262" s="174">
        <f>O262*H262</f>
        <v>0</v>
      </c>
      <c r="Q262" s="174">
        <v>0</v>
      </c>
      <c r="R262" s="174">
        <f>Q262*H262</f>
        <v>0</v>
      </c>
      <c r="S262" s="174">
        <v>0</v>
      </c>
      <c r="T262" s="175">
        <f>S262*H262</f>
        <v>0</v>
      </c>
      <c r="AR262" s="141" t="s">
        <v>1770</v>
      </c>
      <c r="AT262" s="141" t="s">
        <v>160</v>
      </c>
      <c r="AU262" s="141" t="s">
        <v>90</v>
      </c>
      <c r="AY262" s="15" t="s">
        <v>158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5" t="s">
        <v>88</v>
      </c>
      <c r="BK262" s="142">
        <f>ROUND(I262*H262,2)</f>
        <v>0</v>
      </c>
      <c r="BL262" s="15" t="s">
        <v>1770</v>
      </c>
      <c r="BM262" s="141" t="s">
        <v>2484</v>
      </c>
    </row>
    <row r="263" spans="2:65" s="1" customFormat="1" ht="6.95" customHeight="1">
      <c r="B263" s="42"/>
      <c r="C263" s="43"/>
      <c r="D263" s="43"/>
      <c r="E263" s="43"/>
      <c r="F263" s="43"/>
      <c r="G263" s="43"/>
      <c r="H263" s="43"/>
      <c r="I263" s="43"/>
      <c r="J263" s="43"/>
      <c r="K263" s="43"/>
      <c r="L263" s="30"/>
    </row>
  </sheetData>
  <sheetProtection algorithmName="SHA-512" hashValue="dV9MQArEZ4swIoQZsv4lRbL7yOugmIyCMdPLM0tFIi6yoB2Xx0tT1jbkz0esvFOksq4v/I1dVOWOJiH+xkuXAA==" saltValue="5JFIJqETpnTFzWYhk9IaD6DCS70oBghomNmHw/uv78YKBnQO+/h0ROmxp42pafj5YQlf3RAngX8efgF2LaieIg==" spinCount="100000" sheet="1" objects="1" scenarios="1" formatColumns="0" formatRows="0" autoFilter="0"/>
  <autoFilter ref="C128:K262" xr:uid="{00000000-0009-0000-0000-000005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105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4" t="str">
        <f>'Rekapitulace stavby'!K6</f>
        <v>Enviromentální učebna Ekocentrum SO-01</v>
      </c>
      <c r="F7" s="215"/>
      <c r="G7" s="215"/>
      <c r="H7" s="215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204" t="s">
        <v>2485</v>
      </c>
      <c r="F9" s="213"/>
      <c r="G9" s="213"/>
      <c r="H9" s="21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86"/>
      <c r="G18" s="186"/>
      <c r="H18" s="18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ROUND(J122,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ROUND((SUM(BE122:BE231)),  2)</f>
        <v>0</v>
      </c>
      <c r="I33" s="90">
        <v>0.21</v>
      </c>
      <c r="J33" s="89">
        <f>ROUND(((SUM(BE122:BE231))*I33),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ROUND((SUM(BF122:BF231)),  2)</f>
        <v>0</v>
      </c>
      <c r="I34" s="90">
        <v>0.12</v>
      </c>
      <c r="J34" s="89">
        <f>ROUND(((SUM(BF122:BF231))*I34),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ROUND((SUM(BG122:BG231)),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ROUND((SUM(BH122:BH231)),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ROUND((SUM(BI122:BI231)),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4" t="str">
        <f>E7</f>
        <v>Enviromentální učebna Ekocentrum SO-01</v>
      </c>
      <c r="F85" s="215"/>
      <c r="G85" s="215"/>
      <c r="H85" s="215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204" t="str">
        <f>E9</f>
        <v>D.1.4.5. - Slaboproud</v>
      </c>
      <c r="F87" s="213"/>
      <c r="G87" s="213"/>
      <c r="H87" s="21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FJ atelier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J122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125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2486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8" customFormat="1" ht="24.95" customHeight="1">
      <c r="B99" s="102"/>
      <c r="D99" s="103" t="s">
        <v>2487</v>
      </c>
      <c r="E99" s="104"/>
      <c r="F99" s="104"/>
      <c r="G99" s="104"/>
      <c r="H99" s="104"/>
      <c r="I99" s="104"/>
      <c r="J99" s="105">
        <f>J223</f>
        <v>0</v>
      </c>
      <c r="L99" s="102"/>
    </row>
    <row r="100" spans="2:12" s="8" customFormat="1" ht="24.95" customHeight="1">
      <c r="B100" s="102"/>
      <c r="D100" s="103" t="s">
        <v>1635</v>
      </c>
      <c r="E100" s="104"/>
      <c r="F100" s="104"/>
      <c r="G100" s="104"/>
      <c r="H100" s="104"/>
      <c r="I100" s="104"/>
      <c r="J100" s="105">
        <f>J226</f>
        <v>0</v>
      </c>
      <c r="L100" s="102"/>
    </row>
    <row r="101" spans="2:12" s="9" customFormat="1" ht="19.899999999999999" customHeight="1">
      <c r="B101" s="106"/>
      <c r="D101" s="107" t="s">
        <v>1637</v>
      </c>
      <c r="E101" s="108"/>
      <c r="F101" s="108"/>
      <c r="G101" s="108"/>
      <c r="H101" s="108"/>
      <c r="I101" s="108"/>
      <c r="J101" s="109">
        <f>J227</f>
        <v>0</v>
      </c>
      <c r="L101" s="106"/>
    </row>
    <row r="102" spans="2:12" s="9" customFormat="1" ht="19.899999999999999" customHeight="1">
      <c r="B102" s="106"/>
      <c r="D102" s="107" t="s">
        <v>2488</v>
      </c>
      <c r="E102" s="108"/>
      <c r="F102" s="108"/>
      <c r="G102" s="108"/>
      <c r="H102" s="108"/>
      <c r="I102" s="108"/>
      <c r="J102" s="109">
        <f>J230</f>
        <v>0</v>
      </c>
      <c r="L102" s="106"/>
    </row>
    <row r="103" spans="2:12" s="1" customFormat="1" ht="21.75" customHeight="1">
      <c r="B103" s="30"/>
      <c r="L103" s="30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143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14" t="str">
        <f>E7</f>
        <v>Enviromentální učebna Ekocentrum SO-01</v>
      </c>
      <c r="F112" s="215"/>
      <c r="G112" s="215"/>
      <c r="H112" s="215"/>
      <c r="L112" s="30"/>
    </row>
    <row r="113" spans="2:65" s="1" customFormat="1" ht="12" customHeight="1">
      <c r="B113" s="30"/>
      <c r="C113" s="25" t="s">
        <v>107</v>
      </c>
      <c r="L113" s="30"/>
    </row>
    <row r="114" spans="2:65" s="1" customFormat="1" ht="16.5" customHeight="1">
      <c r="B114" s="30"/>
      <c r="E114" s="204" t="str">
        <f>E9</f>
        <v>D.1.4.5. - Slaboproud</v>
      </c>
      <c r="F114" s="213"/>
      <c r="G114" s="213"/>
      <c r="H114" s="213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>Klášterní 1418, 363 01 Ostrov</v>
      </c>
      <c r="I116" s="25" t="s">
        <v>22</v>
      </c>
      <c r="J116" s="50" t="str">
        <f>IF(J12="","",J12)</f>
        <v>19. 4. 2024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E15</f>
        <v>Město Ostrov</v>
      </c>
      <c r="I118" s="25" t="s">
        <v>32</v>
      </c>
      <c r="J118" s="28" t="str">
        <f>E21</f>
        <v>FJ atelier</v>
      </c>
      <c r="L118" s="30"/>
    </row>
    <row r="119" spans="2:65" s="1" customFormat="1" ht="15.2" customHeight="1">
      <c r="B119" s="30"/>
      <c r="C119" s="25" t="s">
        <v>30</v>
      </c>
      <c r="F119" s="23" t="str">
        <f>IF(E18="","",E18)</f>
        <v>Vyplň údaj</v>
      </c>
      <c r="I119" s="25" t="s">
        <v>35</v>
      </c>
      <c r="J119" s="28" t="str">
        <f>E24</f>
        <v>Michal Jung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144</v>
      </c>
      <c r="D121" s="112" t="s">
        <v>65</v>
      </c>
      <c r="E121" s="112" t="s">
        <v>61</v>
      </c>
      <c r="F121" s="112" t="s">
        <v>62</v>
      </c>
      <c r="G121" s="112" t="s">
        <v>145</v>
      </c>
      <c r="H121" s="112" t="s">
        <v>146</v>
      </c>
      <c r="I121" s="112" t="s">
        <v>147</v>
      </c>
      <c r="J121" s="112" t="s">
        <v>111</v>
      </c>
      <c r="K121" s="113" t="s">
        <v>148</v>
      </c>
      <c r="L121" s="110"/>
      <c r="M121" s="57" t="s">
        <v>1</v>
      </c>
      <c r="N121" s="58" t="s">
        <v>44</v>
      </c>
      <c r="O121" s="58" t="s">
        <v>149</v>
      </c>
      <c r="P121" s="58" t="s">
        <v>150</v>
      </c>
      <c r="Q121" s="58" t="s">
        <v>151</v>
      </c>
      <c r="R121" s="58" t="s">
        <v>152</v>
      </c>
      <c r="S121" s="58" t="s">
        <v>153</v>
      </c>
      <c r="T121" s="59" t="s">
        <v>154</v>
      </c>
    </row>
    <row r="122" spans="2:65" s="1" customFormat="1" ht="22.9" customHeight="1">
      <c r="B122" s="30"/>
      <c r="C122" s="62" t="s">
        <v>155</v>
      </c>
      <c r="J122" s="114">
        <f>BK122</f>
        <v>0</v>
      </c>
      <c r="L122" s="30"/>
      <c r="M122" s="60"/>
      <c r="N122" s="51"/>
      <c r="O122" s="51"/>
      <c r="P122" s="115">
        <f>P123+P223+P226</f>
        <v>0</v>
      </c>
      <c r="Q122" s="51"/>
      <c r="R122" s="115">
        <f>R123+R223+R226</f>
        <v>0</v>
      </c>
      <c r="S122" s="51"/>
      <c r="T122" s="116">
        <f>T123+T223+T226</f>
        <v>0</v>
      </c>
      <c r="AT122" s="15" t="s">
        <v>79</v>
      </c>
      <c r="AU122" s="15" t="s">
        <v>113</v>
      </c>
      <c r="BK122" s="117">
        <f>BK123+BK223+BK226</f>
        <v>0</v>
      </c>
    </row>
    <row r="123" spans="2:65" s="11" customFormat="1" ht="25.9" customHeight="1">
      <c r="B123" s="118"/>
      <c r="D123" s="119" t="s">
        <v>79</v>
      </c>
      <c r="E123" s="120" t="s">
        <v>764</v>
      </c>
      <c r="F123" s="120" t="s">
        <v>765</v>
      </c>
      <c r="I123" s="121"/>
      <c r="J123" s="122">
        <f>BK123</f>
        <v>0</v>
      </c>
      <c r="L123" s="118"/>
      <c r="M123" s="123"/>
      <c r="P123" s="124">
        <f>P124</f>
        <v>0</v>
      </c>
      <c r="R123" s="124">
        <f>R124</f>
        <v>0</v>
      </c>
      <c r="T123" s="125">
        <f>T124</f>
        <v>0</v>
      </c>
      <c r="AR123" s="119" t="s">
        <v>90</v>
      </c>
      <c r="AT123" s="126" t="s">
        <v>79</v>
      </c>
      <c r="AU123" s="126" t="s">
        <v>80</v>
      </c>
      <c r="AY123" s="119" t="s">
        <v>158</v>
      </c>
      <c r="BK123" s="127">
        <f>BK124</f>
        <v>0</v>
      </c>
    </row>
    <row r="124" spans="2:65" s="11" customFormat="1" ht="22.9" customHeight="1">
      <c r="B124" s="118"/>
      <c r="D124" s="119" t="s">
        <v>79</v>
      </c>
      <c r="E124" s="128" t="s">
        <v>2489</v>
      </c>
      <c r="F124" s="128" t="s">
        <v>2490</v>
      </c>
      <c r="I124" s="121"/>
      <c r="J124" s="129">
        <f>BK124</f>
        <v>0</v>
      </c>
      <c r="L124" s="118"/>
      <c r="M124" s="123"/>
      <c r="P124" s="124">
        <f>SUM(P125:P222)</f>
        <v>0</v>
      </c>
      <c r="R124" s="124">
        <f>SUM(R125:R222)</f>
        <v>0</v>
      </c>
      <c r="T124" s="125">
        <f>SUM(T125:T222)</f>
        <v>0</v>
      </c>
      <c r="AR124" s="119" t="s">
        <v>90</v>
      </c>
      <c r="AT124" s="126" t="s">
        <v>79</v>
      </c>
      <c r="AU124" s="126" t="s">
        <v>88</v>
      </c>
      <c r="AY124" s="119" t="s">
        <v>158</v>
      </c>
      <c r="BK124" s="127">
        <f>SUM(BK125:BK222)</f>
        <v>0</v>
      </c>
    </row>
    <row r="125" spans="2:65" s="1" customFormat="1" ht="24.2" customHeight="1">
      <c r="B125" s="30"/>
      <c r="C125" s="130" t="s">
        <v>88</v>
      </c>
      <c r="D125" s="130" t="s">
        <v>160</v>
      </c>
      <c r="E125" s="131" t="s">
        <v>2491</v>
      </c>
      <c r="F125" s="132" t="s">
        <v>2492</v>
      </c>
      <c r="G125" s="133" t="s">
        <v>297</v>
      </c>
      <c r="H125" s="134">
        <v>600</v>
      </c>
      <c r="I125" s="135"/>
      <c r="J125" s="136">
        <f>ROUND(I125*H125,2)</f>
        <v>0</v>
      </c>
      <c r="K125" s="132" t="s">
        <v>164</v>
      </c>
      <c r="L125" s="30"/>
      <c r="M125" s="137" t="s">
        <v>1</v>
      </c>
      <c r="N125" s="138" t="s">
        <v>45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247</v>
      </c>
      <c r="AT125" s="141" t="s">
        <v>160</v>
      </c>
      <c r="AU125" s="141" t="s">
        <v>90</v>
      </c>
      <c r="AY125" s="15" t="s">
        <v>158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5" t="s">
        <v>88</v>
      </c>
      <c r="BK125" s="142">
        <f>ROUND(I125*H125,2)</f>
        <v>0</v>
      </c>
      <c r="BL125" s="15" t="s">
        <v>247</v>
      </c>
      <c r="BM125" s="141" t="s">
        <v>90</v>
      </c>
    </row>
    <row r="126" spans="2:65" s="1" customFormat="1" ht="21.75" customHeight="1">
      <c r="B126" s="30"/>
      <c r="C126" s="158" t="s">
        <v>90</v>
      </c>
      <c r="D126" s="158" t="s">
        <v>328</v>
      </c>
      <c r="E126" s="159" t="s">
        <v>2493</v>
      </c>
      <c r="F126" s="160" t="s">
        <v>2494</v>
      </c>
      <c r="G126" s="161" t="s">
        <v>297</v>
      </c>
      <c r="H126" s="162">
        <v>630</v>
      </c>
      <c r="I126" s="163"/>
      <c r="J126" s="164">
        <f>ROUND(I126*H126,2)</f>
        <v>0</v>
      </c>
      <c r="K126" s="160" t="s">
        <v>164</v>
      </c>
      <c r="L126" s="165"/>
      <c r="M126" s="166" t="s">
        <v>1</v>
      </c>
      <c r="N126" s="167" t="s">
        <v>45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327</v>
      </c>
      <c r="AT126" s="141" t="s">
        <v>328</v>
      </c>
      <c r="AU126" s="141" t="s">
        <v>90</v>
      </c>
      <c r="AY126" s="15" t="s">
        <v>158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5" t="s">
        <v>88</v>
      </c>
      <c r="BK126" s="142">
        <f>ROUND(I126*H126,2)</f>
        <v>0</v>
      </c>
      <c r="BL126" s="15" t="s">
        <v>247</v>
      </c>
      <c r="BM126" s="141" t="s">
        <v>165</v>
      </c>
    </row>
    <row r="127" spans="2:65" s="1" customFormat="1" ht="24.2" customHeight="1">
      <c r="B127" s="30"/>
      <c r="C127" s="130" t="s">
        <v>175</v>
      </c>
      <c r="D127" s="130" t="s">
        <v>160</v>
      </c>
      <c r="E127" s="131" t="s">
        <v>2495</v>
      </c>
      <c r="F127" s="132" t="s">
        <v>2496</v>
      </c>
      <c r="G127" s="133" t="s">
        <v>297</v>
      </c>
      <c r="H127" s="134">
        <v>50</v>
      </c>
      <c r="I127" s="135"/>
      <c r="J127" s="136">
        <f>ROUND(I127*H127,2)</f>
        <v>0</v>
      </c>
      <c r="K127" s="132" t="s">
        <v>164</v>
      </c>
      <c r="L127" s="30"/>
      <c r="M127" s="137" t="s">
        <v>1</v>
      </c>
      <c r="N127" s="138" t="s">
        <v>45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247</v>
      </c>
      <c r="AT127" s="141" t="s">
        <v>160</v>
      </c>
      <c r="AU127" s="141" t="s">
        <v>90</v>
      </c>
      <c r="AY127" s="15" t="s">
        <v>158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88</v>
      </c>
      <c r="BK127" s="142">
        <f>ROUND(I127*H127,2)</f>
        <v>0</v>
      </c>
      <c r="BL127" s="15" t="s">
        <v>247</v>
      </c>
      <c r="BM127" s="141" t="s">
        <v>195</v>
      </c>
    </row>
    <row r="128" spans="2:65" s="1" customFormat="1" ht="24.2" customHeight="1">
      <c r="B128" s="30"/>
      <c r="C128" s="158" t="s">
        <v>165</v>
      </c>
      <c r="D128" s="158" t="s">
        <v>328</v>
      </c>
      <c r="E128" s="159" t="s">
        <v>2497</v>
      </c>
      <c r="F128" s="160" t="s">
        <v>2498</v>
      </c>
      <c r="G128" s="161" t="s">
        <v>297</v>
      </c>
      <c r="H128" s="162">
        <v>52.5</v>
      </c>
      <c r="I128" s="163"/>
      <c r="J128" s="164">
        <f>ROUND(I128*H128,2)</f>
        <v>0</v>
      </c>
      <c r="K128" s="160" t="s">
        <v>164</v>
      </c>
      <c r="L128" s="165"/>
      <c r="M128" s="166" t="s">
        <v>1</v>
      </c>
      <c r="N128" s="167" t="s">
        <v>45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327</v>
      </c>
      <c r="AT128" s="141" t="s">
        <v>328</v>
      </c>
      <c r="AU128" s="141" t="s">
        <v>90</v>
      </c>
      <c r="AY128" s="15" t="s">
        <v>158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88</v>
      </c>
      <c r="BK128" s="142">
        <f>ROUND(I128*H128,2)</f>
        <v>0</v>
      </c>
      <c r="BL128" s="15" t="s">
        <v>247</v>
      </c>
      <c r="BM128" s="141" t="s">
        <v>204</v>
      </c>
    </row>
    <row r="129" spans="2:65" s="1" customFormat="1" ht="16.5" customHeight="1">
      <c r="B129" s="30"/>
      <c r="C129" s="130" t="s">
        <v>190</v>
      </c>
      <c r="D129" s="130" t="s">
        <v>160</v>
      </c>
      <c r="E129" s="131" t="s">
        <v>2499</v>
      </c>
      <c r="F129" s="132" t="s">
        <v>2500</v>
      </c>
      <c r="G129" s="133" t="s">
        <v>297</v>
      </c>
      <c r="H129" s="134">
        <v>300</v>
      </c>
      <c r="I129" s="135"/>
      <c r="J129" s="136">
        <f>ROUND(I129*H129,2)</f>
        <v>0</v>
      </c>
      <c r="K129" s="132" t="s">
        <v>164</v>
      </c>
      <c r="L129" s="30"/>
      <c r="M129" s="137" t="s">
        <v>1</v>
      </c>
      <c r="N129" s="138" t="s">
        <v>45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247</v>
      </c>
      <c r="AT129" s="141" t="s">
        <v>160</v>
      </c>
      <c r="AU129" s="141" t="s">
        <v>90</v>
      </c>
      <c r="AY129" s="15" t="s">
        <v>158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88</v>
      </c>
      <c r="BK129" s="142">
        <f>ROUND(I129*H129,2)</f>
        <v>0</v>
      </c>
      <c r="BL129" s="15" t="s">
        <v>247</v>
      </c>
      <c r="BM129" s="141" t="s">
        <v>214</v>
      </c>
    </row>
    <row r="130" spans="2:65" s="1" customFormat="1" ht="16.5" customHeight="1">
      <c r="B130" s="30"/>
      <c r="C130" s="158" t="s">
        <v>195</v>
      </c>
      <c r="D130" s="158" t="s">
        <v>328</v>
      </c>
      <c r="E130" s="159" t="s">
        <v>2501</v>
      </c>
      <c r="F130" s="160" t="s">
        <v>2502</v>
      </c>
      <c r="G130" s="161" t="s">
        <v>297</v>
      </c>
      <c r="H130" s="162">
        <v>315</v>
      </c>
      <c r="I130" s="163"/>
      <c r="J130" s="164">
        <f>ROUND(I130*H130,2)</f>
        <v>0</v>
      </c>
      <c r="K130" s="160" t="s">
        <v>164</v>
      </c>
      <c r="L130" s="165"/>
      <c r="M130" s="166" t="s">
        <v>1</v>
      </c>
      <c r="N130" s="167" t="s">
        <v>45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327</v>
      </c>
      <c r="AT130" s="141" t="s">
        <v>328</v>
      </c>
      <c r="AU130" s="141" t="s">
        <v>90</v>
      </c>
      <c r="AY130" s="15" t="s">
        <v>158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5" t="s">
        <v>88</v>
      </c>
      <c r="BK130" s="142">
        <f>ROUND(I130*H130,2)</f>
        <v>0</v>
      </c>
      <c r="BL130" s="15" t="s">
        <v>247</v>
      </c>
      <c r="BM130" s="141" t="s">
        <v>8</v>
      </c>
    </row>
    <row r="131" spans="2:65" s="1" customFormat="1" ht="21.75" customHeight="1">
      <c r="B131" s="30"/>
      <c r="C131" s="130" t="s">
        <v>200</v>
      </c>
      <c r="D131" s="130" t="s">
        <v>160</v>
      </c>
      <c r="E131" s="131" t="s">
        <v>2503</v>
      </c>
      <c r="F131" s="132" t="s">
        <v>2504</v>
      </c>
      <c r="G131" s="133" t="s">
        <v>307</v>
      </c>
      <c r="H131" s="134">
        <v>50</v>
      </c>
      <c r="I131" s="135"/>
      <c r="J131" s="136">
        <f>ROUND(I131*H131,2)</f>
        <v>0</v>
      </c>
      <c r="K131" s="132" t="s">
        <v>164</v>
      </c>
      <c r="L131" s="30"/>
      <c r="M131" s="137" t="s">
        <v>1</v>
      </c>
      <c r="N131" s="138" t="s">
        <v>45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247</v>
      </c>
      <c r="AT131" s="141" t="s">
        <v>160</v>
      </c>
      <c r="AU131" s="141" t="s">
        <v>90</v>
      </c>
      <c r="AY131" s="15" t="s">
        <v>158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88</v>
      </c>
      <c r="BK131" s="142">
        <f>ROUND(I131*H131,2)</f>
        <v>0</v>
      </c>
      <c r="BL131" s="15" t="s">
        <v>247</v>
      </c>
      <c r="BM131" s="141" t="s">
        <v>236</v>
      </c>
    </row>
    <row r="132" spans="2:65" s="1" customFormat="1" ht="16.5" customHeight="1">
      <c r="B132" s="30"/>
      <c r="C132" s="158" t="s">
        <v>204</v>
      </c>
      <c r="D132" s="158" t="s">
        <v>328</v>
      </c>
      <c r="E132" s="159" t="s">
        <v>2505</v>
      </c>
      <c r="F132" s="160" t="s">
        <v>2506</v>
      </c>
      <c r="G132" s="161" t="s">
        <v>307</v>
      </c>
      <c r="H132" s="162">
        <v>50</v>
      </c>
      <c r="I132" s="163"/>
      <c r="J132" s="164">
        <f>ROUND(I132*H132,2)</f>
        <v>0</v>
      </c>
      <c r="K132" s="160" t="s">
        <v>1</v>
      </c>
      <c r="L132" s="165"/>
      <c r="M132" s="166" t="s">
        <v>1</v>
      </c>
      <c r="N132" s="167" t="s">
        <v>45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327</v>
      </c>
      <c r="AT132" s="141" t="s">
        <v>328</v>
      </c>
      <c r="AU132" s="141" t="s">
        <v>90</v>
      </c>
      <c r="AY132" s="15" t="s">
        <v>158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88</v>
      </c>
      <c r="BK132" s="142">
        <f>ROUND(I132*H132,2)</f>
        <v>0</v>
      </c>
      <c r="BL132" s="15" t="s">
        <v>247</v>
      </c>
      <c r="BM132" s="141" t="s">
        <v>247</v>
      </c>
    </row>
    <row r="133" spans="2:65" s="1" customFormat="1" ht="21.75" customHeight="1">
      <c r="B133" s="30"/>
      <c r="C133" s="130" t="s">
        <v>209</v>
      </c>
      <c r="D133" s="130" t="s">
        <v>160</v>
      </c>
      <c r="E133" s="131" t="s">
        <v>2507</v>
      </c>
      <c r="F133" s="132" t="s">
        <v>2508</v>
      </c>
      <c r="G133" s="133" t="s">
        <v>307</v>
      </c>
      <c r="H133" s="134">
        <v>2</v>
      </c>
      <c r="I133" s="135"/>
      <c r="J133" s="136">
        <f>ROUND(I133*H133,2)</f>
        <v>0</v>
      </c>
      <c r="K133" s="132" t="s">
        <v>164</v>
      </c>
      <c r="L133" s="30"/>
      <c r="M133" s="137" t="s">
        <v>1</v>
      </c>
      <c r="N133" s="138" t="s">
        <v>45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247</v>
      </c>
      <c r="AT133" s="141" t="s">
        <v>160</v>
      </c>
      <c r="AU133" s="141" t="s">
        <v>90</v>
      </c>
      <c r="AY133" s="15" t="s">
        <v>158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88</v>
      </c>
      <c r="BK133" s="142">
        <f>ROUND(I133*H133,2)</f>
        <v>0</v>
      </c>
      <c r="BL133" s="15" t="s">
        <v>247</v>
      </c>
      <c r="BM133" s="141" t="s">
        <v>256</v>
      </c>
    </row>
    <row r="134" spans="2:65" s="1" customFormat="1" ht="24.2" customHeight="1">
      <c r="B134" s="30"/>
      <c r="C134" s="158" t="s">
        <v>214</v>
      </c>
      <c r="D134" s="158" t="s">
        <v>328</v>
      </c>
      <c r="E134" s="159" t="s">
        <v>2509</v>
      </c>
      <c r="F134" s="160" t="s">
        <v>2510</v>
      </c>
      <c r="G134" s="161" t="s">
        <v>307</v>
      </c>
      <c r="H134" s="162">
        <v>2</v>
      </c>
      <c r="I134" s="163"/>
      <c r="J134" s="164">
        <f>ROUND(I134*H134,2)</f>
        <v>0</v>
      </c>
      <c r="K134" s="160" t="s">
        <v>164</v>
      </c>
      <c r="L134" s="165"/>
      <c r="M134" s="166" t="s">
        <v>1</v>
      </c>
      <c r="N134" s="167" t="s">
        <v>45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327</v>
      </c>
      <c r="AT134" s="141" t="s">
        <v>328</v>
      </c>
      <c r="AU134" s="141" t="s">
        <v>90</v>
      </c>
      <c r="AY134" s="15" t="s">
        <v>158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88</v>
      </c>
      <c r="BK134" s="142">
        <f>ROUND(I134*H134,2)</f>
        <v>0</v>
      </c>
      <c r="BL134" s="15" t="s">
        <v>247</v>
      </c>
      <c r="BM134" s="141" t="s">
        <v>266</v>
      </c>
    </row>
    <row r="135" spans="2:65" s="1" customFormat="1" ht="24.2" customHeight="1">
      <c r="B135" s="30"/>
      <c r="C135" s="158" t="s">
        <v>223</v>
      </c>
      <c r="D135" s="158" t="s">
        <v>328</v>
      </c>
      <c r="E135" s="159" t="s">
        <v>2511</v>
      </c>
      <c r="F135" s="160" t="s">
        <v>2512</v>
      </c>
      <c r="G135" s="161" t="s">
        <v>307</v>
      </c>
      <c r="H135" s="162">
        <v>2</v>
      </c>
      <c r="I135" s="163"/>
      <c r="J135" s="164">
        <f>ROUND(I135*H135,2)</f>
        <v>0</v>
      </c>
      <c r="K135" s="160" t="s">
        <v>164</v>
      </c>
      <c r="L135" s="165"/>
      <c r="M135" s="166" t="s">
        <v>1</v>
      </c>
      <c r="N135" s="167" t="s">
        <v>45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327</v>
      </c>
      <c r="AT135" s="141" t="s">
        <v>328</v>
      </c>
      <c r="AU135" s="141" t="s">
        <v>90</v>
      </c>
      <c r="AY135" s="15" t="s">
        <v>158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88</v>
      </c>
      <c r="BK135" s="142">
        <f>ROUND(I135*H135,2)</f>
        <v>0</v>
      </c>
      <c r="BL135" s="15" t="s">
        <v>247</v>
      </c>
      <c r="BM135" s="141" t="s">
        <v>275</v>
      </c>
    </row>
    <row r="136" spans="2:65" s="1" customFormat="1" ht="16.5" customHeight="1">
      <c r="B136" s="30"/>
      <c r="C136" s="158" t="s">
        <v>8</v>
      </c>
      <c r="D136" s="158" t="s">
        <v>328</v>
      </c>
      <c r="E136" s="159" t="s">
        <v>2513</v>
      </c>
      <c r="F136" s="160" t="s">
        <v>2514</v>
      </c>
      <c r="G136" s="161" t="s">
        <v>2515</v>
      </c>
      <c r="H136" s="162">
        <v>2</v>
      </c>
      <c r="I136" s="163"/>
      <c r="J136" s="164">
        <f>ROUND(I136*H136,2)</f>
        <v>0</v>
      </c>
      <c r="K136" s="160" t="s">
        <v>164</v>
      </c>
      <c r="L136" s="165"/>
      <c r="M136" s="166" t="s">
        <v>1</v>
      </c>
      <c r="N136" s="167" t="s">
        <v>45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327</v>
      </c>
      <c r="AT136" s="141" t="s">
        <v>328</v>
      </c>
      <c r="AU136" s="141" t="s">
        <v>90</v>
      </c>
      <c r="AY136" s="15" t="s">
        <v>158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88</v>
      </c>
      <c r="BK136" s="142">
        <f>ROUND(I136*H136,2)</f>
        <v>0</v>
      </c>
      <c r="BL136" s="15" t="s">
        <v>247</v>
      </c>
      <c r="BM136" s="141" t="s">
        <v>289</v>
      </c>
    </row>
    <row r="137" spans="2:65" s="1" customFormat="1" ht="16.5" customHeight="1">
      <c r="B137" s="30"/>
      <c r="C137" s="158" t="s">
        <v>232</v>
      </c>
      <c r="D137" s="158" t="s">
        <v>328</v>
      </c>
      <c r="E137" s="159" t="s">
        <v>2516</v>
      </c>
      <c r="F137" s="160" t="s">
        <v>2517</v>
      </c>
      <c r="G137" s="161" t="s">
        <v>307</v>
      </c>
      <c r="H137" s="162">
        <v>2</v>
      </c>
      <c r="I137" s="163"/>
      <c r="J137" s="164">
        <f>ROUND(I137*H137,2)</f>
        <v>0</v>
      </c>
      <c r="K137" s="160" t="s">
        <v>164</v>
      </c>
      <c r="L137" s="165"/>
      <c r="M137" s="166" t="s">
        <v>1</v>
      </c>
      <c r="N137" s="167" t="s">
        <v>45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327</v>
      </c>
      <c r="AT137" s="141" t="s">
        <v>328</v>
      </c>
      <c r="AU137" s="141" t="s">
        <v>90</v>
      </c>
      <c r="AY137" s="15" t="s">
        <v>158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88</v>
      </c>
      <c r="BK137" s="142">
        <f>ROUND(I137*H137,2)</f>
        <v>0</v>
      </c>
      <c r="BL137" s="15" t="s">
        <v>247</v>
      </c>
      <c r="BM137" s="141" t="s">
        <v>299</v>
      </c>
    </row>
    <row r="138" spans="2:65" s="1" customFormat="1" ht="16.5" customHeight="1">
      <c r="B138" s="30"/>
      <c r="C138" s="158" t="s">
        <v>236</v>
      </c>
      <c r="D138" s="158" t="s">
        <v>328</v>
      </c>
      <c r="E138" s="159" t="s">
        <v>2518</v>
      </c>
      <c r="F138" s="160" t="s">
        <v>2519</v>
      </c>
      <c r="G138" s="161" t="s">
        <v>307</v>
      </c>
      <c r="H138" s="162">
        <v>8</v>
      </c>
      <c r="I138" s="163"/>
      <c r="J138" s="164">
        <f>ROUND(I138*H138,2)</f>
        <v>0</v>
      </c>
      <c r="K138" s="160" t="s">
        <v>1</v>
      </c>
      <c r="L138" s="165"/>
      <c r="M138" s="166" t="s">
        <v>1</v>
      </c>
      <c r="N138" s="167" t="s">
        <v>45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327</v>
      </c>
      <c r="AT138" s="141" t="s">
        <v>328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309</v>
      </c>
    </row>
    <row r="139" spans="2:65" s="1" customFormat="1" ht="16.5" customHeight="1">
      <c r="B139" s="30"/>
      <c r="C139" s="158" t="s">
        <v>241</v>
      </c>
      <c r="D139" s="158" t="s">
        <v>328</v>
      </c>
      <c r="E139" s="159" t="s">
        <v>2520</v>
      </c>
      <c r="F139" s="160" t="s">
        <v>2521</v>
      </c>
      <c r="G139" s="161" t="s">
        <v>307</v>
      </c>
      <c r="H139" s="162">
        <v>2</v>
      </c>
      <c r="I139" s="163"/>
      <c r="J139" s="164">
        <f>ROUND(I139*H139,2)</f>
        <v>0</v>
      </c>
      <c r="K139" s="160" t="s">
        <v>1</v>
      </c>
      <c r="L139" s="165"/>
      <c r="M139" s="166" t="s">
        <v>1</v>
      </c>
      <c r="N139" s="167" t="s">
        <v>45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327</v>
      </c>
      <c r="AT139" s="141" t="s">
        <v>328</v>
      </c>
      <c r="AU139" s="141" t="s">
        <v>90</v>
      </c>
      <c r="AY139" s="15" t="s">
        <v>158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88</v>
      </c>
      <c r="BK139" s="142">
        <f>ROUND(I139*H139,2)</f>
        <v>0</v>
      </c>
      <c r="BL139" s="15" t="s">
        <v>247</v>
      </c>
      <c r="BM139" s="141" t="s">
        <v>317</v>
      </c>
    </row>
    <row r="140" spans="2:65" s="1" customFormat="1" ht="16.5" customHeight="1">
      <c r="B140" s="30"/>
      <c r="C140" s="158" t="s">
        <v>247</v>
      </c>
      <c r="D140" s="158" t="s">
        <v>328</v>
      </c>
      <c r="E140" s="159" t="s">
        <v>2522</v>
      </c>
      <c r="F140" s="160" t="s">
        <v>2523</v>
      </c>
      <c r="G140" s="161" t="s">
        <v>307</v>
      </c>
      <c r="H140" s="162">
        <v>2</v>
      </c>
      <c r="I140" s="163"/>
      <c r="J140" s="164">
        <f>ROUND(I140*H140,2)</f>
        <v>0</v>
      </c>
      <c r="K140" s="160" t="s">
        <v>1</v>
      </c>
      <c r="L140" s="165"/>
      <c r="M140" s="166" t="s">
        <v>1</v>
      </c>
      <c r="N140" s="167" t="s">
        <v>45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327</v>
      </c>
      <c r="AT140" s="141" t="s">
        <v>328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327</v>
      </c>
    </row>
    <row r="141" spans="2:65" s="1" customFormat="1" ht="24.2" customHeight="1">
      <c r="B141" s="30"/>
      <c r="C141" s="130" t="s">
        <v>252</v>
      </c>
      <c r="D141" s="130" t="s">
        <v>160</v>
      </c>
      <c r="E141" s="131" t="s">
        <v>2524</v>
      </c>
      <c r="F141" s="132" t="s">
        <v>2525</v>
      </c>
      <c r="G141" s="133" t="s">
        <v>307</v>
      </c>
      <c r="H141" s="134">
        <v>9</v>
      </c>
      <c r="I141" s="135"/>
      <c r="J141" s="136">
        <f>ROUND(I141*H141,2)</f>
        <v>0</v>
      </c>
      <c r="K141" s="132" t="s">
        <v>164</v>
      </c>
      <c r="L141" s="30"/>
      <c r="M141" s="137" t="s">
        <v>1</v>
      </c>
      <c r="N141" s="138" t="s">
        <v>45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247</v>
      </c>
      <c r="AT141" s="141" t="s">
        <v>160</v>
      </c>
      <c r="AU141" s="141" t="s">
        <v>90</v>
      </c>
      <c r="AY141" s="15" t="s">
        <v>158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88</v>
      </c>
      <c r="BK141" s="142">
        <f>ROUND(I141*H141,2)</f>
        <v>0</v>
      </c>
      <c r="BL141" s="15" t="s">
        <v>247</v>
      </c>
      <c r="BM141" s="141" t="s">
        <v>336</v>
      </c>
    </row>
    <row r="142" spans="2:65" s="1" customFormat="1" ht="24.2" customHeight="1">
      <c r="B142" s="30"/>
      <c r="C142" s="158" t="s">
        <v>256</v>
      </c>
      <c r="D142" s="158" t="s">
        <v>328</v>
      </c>
      <c r="E142" s="159" t="s">
        <v>2526</v>
      </c>
      <c r="F142" s="160" t="s">
        <v>2527</v>
      </c>
      <c r="G142" s="161" t="s">
        <v>307</v>
      </c>
      <c r="H142" s="162">
        <v>9</v>
      </c>
      <c r="I142" s="163"/>
      <c r="J142" s="164">
        <f>ROUND(I142*H142,2)</f>
        <v>0</v>
      </c>
      <c r="K142" s="160" t="s">
        <v>164</v>
      </c>
      <c r="L142" s="165"/>
      <c r="M142" s="166" t="s">
        <v>1</v>
      </c>
      <c r="N142" s="167" t="s">
        <v>45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327</v>
      </c>
      <c r="AT142" s="141" t="s">
        <v>328</v>
      </c>
      <c r="AU142" s="141" t="s">
        <v>90</v>
      </c>
      <c r="AY142" s="15" t="s">
        <v>158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88</v>
      </c>
      <c r="BK142" s="142">
        <f>ROUND(I142*H142,2)</f>
        <v>0</v>
      </c>
      <c r="BL142" s="15" t="s">
        <v>247</v>
      </c>
      <c r="BM142" s="141" t="s">
        <v>346</v>
      </c>
    </row>
    <row r="143" spans="2:65" s="1" customFormat="1" ht="24.2" customHeight="1">
      <c r="B143" s="30"/>
      <c r="C143" s="130" t="s">
        <v>260</v>
      </c>
      <c r="D143" s="130" t="s">
        <v>160</v>
      </c>
      <c r="E143" s="131" t="s">
        <v>2528</v>
      </c>
      <c r="F143" s="132" t="s">
        <v>2529</v>
      </c>
      <c r="G143" s="133" t="s">
        <v>307</v>
      </c>
      <c r="H143" s="134">
        <v>500</v>
      </c>
      <c r="I143" s="135"/>
      <c r="J143" s="136">
        <f>ROUND(I143*H143,2)</f>
        <v>0</v>
      </c>
      <c r="K143" s="132" t="s">
        <v>164</v>
      </c>
      <c r="L143" s="30"/>
      <c r="M143" s="137" t="s">
        <v>1</v>
      </c>
      <c r="N143" s="138" t="s">
        <v>45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247</v>
      </c>
      <c r="AT143" s="141" t="s">
        <v>160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356</v>
      </c>
    </row>
    <row r="144" spans="2:65" s="1" customFormat="1" ht="24.2" customHeight="1">
      <c r="B144" s="30"/>
      <c r="C144" s="158" t="s">
        <v>266</v>
      </c>
      <c r="D144" s="158" t="s">
        <v>328</v>
      </c>
      <c r="E144" s="159" t="s">
        <v>2530</v>
      </c>
      <c r="F144" s="160" t="s">
        <v>2531</v>
      </c>
      <c r="G144" s="161" t="s">
        <v>307</v>
      </c>
      <c r="H144" s="162">
        <v>500</v>
      </c>
      <c r="I144" s="163"/>
      <c r="J144" s="164">
        <f>ROUND(I144*H144,2)</f>
        <v>0</v>
      </c>
      <c r="K144" s="160" t="s">
        <v>164</v>
      </c>
      <c r="L144" s="165"/>
      <c r="M144" s="166" t="s">
        <v>1</v>
      </c>
      <c r="N144" s="167" t="s">
        <v>45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327</v>
      </c>
      <c r="AT144" s="141" t="s">
        <v>328</v>
      </c>
      <c r="AU144" s="141" t="s">
        <v>90</v>
      </c>
      <c r="AY144" s="15" t="s">
        <v>158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88</v>
      </c>
      <c r="BK144" s="142">
        <f>ROUND(I144*H144,2)</f>
        <v>0</v>
      </c>
      <c r="BL144" s="15" t="s">
        <v>247</v>
      </c>
      <c r="BM144" s="141" t="s">
        <v>366</v>
      </c>
    </row>
    <row r="145" spans="2:65" s="1" customFormat="1" ht="24.2" customHeight="1">
      <c r="B145" s="30"/>
      <c r="C145" s="158" t="s">
        <v>7</v>
      </c>
      <c r="D145" s="158" t="s">
        <v>328</v>
      </c>
      <c r="E145" s="159" t="s">
        <v>2532</v>
      </c>
      <c r="F145" s="160" t="s">
        <v>2533</v>
      </c>
      <c r="G145" s="161" t="s">
        <v>2534</v>
      </c>
      <c r="H145" s="162">
        <v>5</v>
      </c>
      <c r="I145" s="163"/>
      <c r="J145" s="164">
        <f>ROUND(I145*H145,2)</f>
        <v>0</v>
      </c>
      <c r="K145" s="160" t="s">
        <v>164</v>
      </c>
      <c r="L145" s="165"/>
      <c r="M145" s="166" t="s">
        <v>1</v>
      </c>
      <c r="N145" s="167" t="s">
        <v>45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327</v>
      </c>
      <c r="AT145" s="141" t="s">
        <v>328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378</v>
      </c>
    </row>
    <row r="146" spans="2:65" s="1" customFormat="1" ht="16.5" customHeight="1">
      <c r="B146" s="30"/>
      <c r="C146" s="130" t="s">
        <v>275</v>
      </c>
      <c r="D146" s="130" t="s">
        <v>160</v>
      </c>
      <c r="E146" s="131" t="s">
        <v>2535</v>
      </c>
      <c r="F146" s="132" t="s">
        <v>2536</v>
      </c>
      <c r="G146" s="133" t="s">
        <v>307</v>
      </c>
      <c r="H146" s="134">
        <v>8</v>
      </c>
      <c r="I146" s="135"/>
      <c r="J146" s="136">
        <f>ROUND(I146*H146,2)</f>
        <v>0</v>
      </c>
      <c r="K146" s="132" t="s">
        <v>164</v>
      </c>
      <c r="L146" s="30"/>
      <c r="M146" s="137" t="s">
        <v>1</v>
      </c>
      <c r="N146" s="138" t="s">
        <v>45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247</v>
      </c>
      <c r="AT146" s="141" t="s">
        <v>160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388</v>
      </c>
    </row>
    <row r="147" spans="2:65" s="1" customFormat="1" ht="16.5" customHeight="1">
      <c r="B147" s="30"/>
      <c r="C147" s="158" t="s">
        <v>280</v>
      </c>
      <c r="D147" s="158" t="s">
        <v>328</v>
      </c>
      <c r="E147" s="159" t="s">
        <v>2537</v>
      </c>
      <c r="F147" s="160" t="s">
        <v>2538</v>
      </c>
      <c r="G147" s="161" t="s">
        <v>307</v>
      </c>
      <c r="H147" s="162">
        <v>8</v>
      </c>
      <c r="I147" s="163"/>
      <c r="J147" s="164">
        <f>ROUND(I147*H147,2)</f>
        <v>0</v>
      </c>
      <c r="K147" s="160" t="s">
        <v>164</v>
      </c>
      <c r="L147" s="165"/>
      <c r="M147" s="166" t="s">
        <v>1</v>
      </c>
      <c r="N147" s="167" t="s">
        <v>45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327</v>
      </c>
      <c r="AT147" s="141" t="s">
        <v>328</v>
      </c>
      <c r="AU147" s="141" t="s">
        <v>90</v>
      </c>
      <c r="AY147" s="15" t="s">
        <v>158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88</v>
      </c>
      <c r="BK147" s="142">
        <f>ROUND(I147*H147,2)</f>
        <v>0</v>
      </c>
      <c r="BL147" s="15" t="s">
        <v>247</v>
      </c>
      <c r="BM147" s="141" t="s">
        <v>401</v>
      </c>
    </row>
    <row r="148" spans="2:65" s="1" customFormat="1" ht="24.2" customHeight="1">
      <c r="B148" s="30"/>
      <c r="C148" s="130" t="s">
        <v>289</v>
      </c>
      <c r="D148" s="130" t="s">
        <v>160</v>
      </c>
      <c r="E148" s="131" t="s">
        <v>2539</v>
      </c>
      <c r="F148" s="132" t="s">
        <v>2540</v>
      </c>
      <c r="G148" s="133" t="s">
        <v>297</v>
      </c>
      <c r="H148" s="134">
        <v>300</v>
      </c>
      <c r="I148" s="135"/>
      <c r="J148" s="136">
        <f>ROUND(I148*H148,2)</f>
        <v>0</v>
      </c>
      <c r="K148" s="132" t="s">
        <v>164</v>
      </c>
      <c r="L148" s="30"/>
      <c r="M148" s="137" t="s">
        <v>1</v>
      </c>
      <c r="N148" s="138" t="s">
        <v>45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247</v>
      </c>
      <c r="AT148" s="141" t="s">
        <v>160</v>
      </c>
      <c r="AU148" s="141" t="s">
        <v>90</v>
      </c>
      <c r="AY148" s="15" t="s">
        <v>158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88</v>
      </c>
      <c r="BK148" s="142">
        <f>ROUND(I148*H148,2)</f>
        <v>0</v>
      </c>
      <c r="BL148" s="15" t="s">
        <v>247</v>
      </c>
      <c r="BM148" s="141" t="s">
        <v>409</v>
      </c>
    </row>
    <row r="149" spans="2:65" s="1" customFormat="1" ht="37.9" customHeight="1">
      <c r="B149" s="30"/>
      <c r="C149" s="158" t="s">
        <v>294</v>
      </c>
      <c r="D149" s="158" t="s">
        <v>328</v>
      </c>
      <c r="E149" s="159" t="s">
        <v>2541</v>
      </c>
      <c r="F149" s="160" t="s">
        <v>2542</v>
      </c>
      <c r="G149" s="161" t="s">
        <v>297</v>
      </c>
      <c r="H149" s="162">
        <v>360</v>
      </c>
      <c r="I149" s="163"/>
      <c r="J149" s="164">
        <f>ROUND(I149*H149,2)</f>
        <v>0</v>
      </c>
      <c r="K149" s="160" t="s">
        <v>164</v>
      </c>
      <c r="L149" s="165"/>
      <c r="M149" s="166" t="s">
        <v>1</v>
      </c>
      <c r="N149" s="167" t="s">
        <v>45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327</v>
      </c>
      <c r="AT149" s="141" t="s">
        <v>328</v>
      </c>
      <c r="AU149" s="141" t="s">
        <v>90</v>
      </c>
      <c r="AY149" s="15" t="s">
        <v>158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88</v>
      </c>
      <c r="BK149" s="142">
        <f>ROUND(I149*H149,2)</f>
        <v>0</v>
      </c>
      <c r="BL149" s="15" t="s">
        <v>247</v>
      </c>
      <c r="BM149" s="141" t="s">
        <v>419</v>
      </c>
    </row>
    <row r="150" spans="2:65" s="1" customFormat="1" ht="24.2" customHeight="1">
      <c r="B150" s="30"/>
      <c r="C150" s="130" t="s">
        <v>299</v>
      </c>
      <c r="D150" s="130" t="s">
        <v>160</v>
      </c>
      <c r="E150" s="131" t="s">
        <v>2539</v>
      </c>
      <c r="F150" s="132" t="s">
        <v>2540</v>
      </c>
      <c r="G150" s="133" t="s">
        <v>297</v>
      </c>
      <c r="H150" s="134">
        <v>200</v>
      </c>
      <c r="I150" s="135"/>
      <c r="J150" s="136">
        <f>ROUND(I150*H150,2)</f>
        <v>0</v>
      </c>
      <c r="K150" s="132" t="s">
        <v>164</v>
      </c>
      <c r="L150" s="30"/>
      <c r="M150" s="137" t="s">
        <v>1</v>
      </c>
      <c r="N150" s="138" t="s">
        <v>45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247</v>
      </c>
      <c r="AT150" s="141" t="s">
        <v>160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431</v>
      </c>
    </row>
    <row r="151" spans="2:65" s="1" customFormat="1" ht="37.9" customHeight="1">
      <c r="B151" s="30"/>
      <c r="C151" s="158" t="s">
        <v>304</v>
      </c>
      <c r="D151" s="158" t="s">
        <v>328</v>
      </c>
      <c r="E151" s="159" t="s">
        <v>2543</v>
      </c>
      <c r="F151" s="160" t="s">
        <v>2544</v>
      </c>
      <c r="G151" s="161" t="s">
        <v>297</v>
      </c>
      <c r="H151" s="162">
        <v>240</v>
      </c>
      <c r="I151" s="163"/>
      <c r="J151" s="164">
        <f>ROUND(I151*H151,2)</f>
        <v>0</v>
      </c>
      <c r="K151" s="160" t="s">
        <v>164</v>
      </c>
      <c r="L151" s="165"/>
      <c r="M151" s="166" t="s">
        <v>1</v>
      </c>
      <c r="N151" s="167" t="s">
        <v>45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327</v>
      </c>
      <c r="AT151" s="141" t="s">
        <v>328</v>
      </c>
      <c r="AU151" s="141" t="s">
        <v>90</v>
      </c>
      <c r="AY151" s="15" t="s">
        <v>158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5" t="s">
        <v>88</v>
      </c>
      <c r="BK151" s="142">
        <f>ROUND(I151*H151,2)</f>
        <v>0</v>
      </c>
      <c r="BL151" s="15" t="s">
        <v>247</v>
      </c>
      <c r="BM151" s="141" t="s">
        <v>442</v>
      </c>
    </row>
    <row r="152" spans="2:65" s="1" customFormat="1" ht="24.2" customHeight="1">
      <c r="B152" s="30"/>
      <c r="C152" s="130" t="s">
        <v>309</v>
      </c>
      <c r="D152" s="130" t="s">
        <v>160</v>
      </c>
      <c r="E152" s="131" t="s">
        <v>2545</v>
      </c>
      <c r="F152" s="132" t="s">
        <v>2546</v>
      </c>
      <c r="G152" s="133" t="s">
        <v>297</v>
      </c>
      <c r="H152" s="134">
        <v>3500</v>
      </c>
      <c r="I152" s="135"/>
      <c r="J152" s="136">
        <f>ROUND(I152*H152,2)</f>
        <v>0</v>
      </c>
      <c r="K152" s="132" t="s">
        <v>164</v>
      </c>
      <c r="L152" s="30"/>
      <c r="M152" s="137" t="s">
        <v>1</v>
      </c>
      <c r="N152" s="138" t="s">
        <v>45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247</v>
      </c>
      <c r="AT152" s="141" t="s">
        <v>160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452</v>
      </c>
    </row>
    <row r="153" spans="2:65" s="1" customFormat="1" ht="33" customHeight="1">
      <c r="B153" s="30"/>
      <c r="C153" s="158" t="s">
        <v>313</v>
      </c>
      <c r="D153" s="158" t="s">
        <v>328</v>
      </c>
      <c r="E153" s="159" t="s">
        <v>2547</v>
      </c>
      <c r="F153" s="160" t="s">
        <v>2548</v>
      </c>
      <c r="G153" s="161" t="s">
        <v>297</v>
      </c>
      <c r="H153" s="162">
        <v>4200</v>
      </c>
      <c r="I153" s="163"/>
      <c r="J153" s="164">
        <f>ROUND(I153*H153,2)</f>
        <v>0</v>
      </c>
      <c r="K153" s="160" t="s">
        <v>164</v>
      </c>
      <c r="L153" s="165"/>
      <c r="M153" s="166" t="s">
        <v>1</v>
      </c>
      <c r="N153" s="167" t="s">
        <v>45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327</v>
      </c>
      <c r="AT153" s="141" t="s">
        <v>328</v>
      </c>
      <c r="AU153" s="141" t="s">
        <v>90</v>
      </c>
      <c r="AY153" s="15" t="s">
        <v>158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88</v>
      </c>
      <c r="BK153" s="142">
        <f>ROUND(I153*H153,2)</f>
        <v>0</v>
      </c>
      <c r="BL153" s="15" t="s">
        <v>247</v>
      </c>
      <c r="BM153" s="141" t="s">
        <v>460</v>
      </c>
    </row>
    <row r="154" spans="2:65" s="1" customFormat="1" ht="24.2" customHeight="1">
      <c r="B154" s="30"/>
      <c r="C154" s="130" t="s">
        <v>317</v>
      </c>
      <c r="D154" s="130" t="s">
        <v>160</v>
      </c>
      <c r="E154" s="131" t="s">
        <v>2549</v>
      </c>
      <c r="F154" s="132" t="s">
        <v>2550</v>
      </c>
      <c r="G154" s="133" t="s">
        <v>307</v>
      </c>
      <c r="H154" s="134">
        <v>37</v>
      </c>
      <c r="I154" s="135"/>
      <c r="J154" s="136">
        <f>ROUND(I154*H154,2)</f>
        <v>0</v>
      </c>
      <c r="K154" s="132" t="s">
        <v>164</v>
      </c>
      <c r="L154" s="30"/>
      <c r="M154" s="137" t="s">
        <v>1</v>
      </c>
      <c r="N154" s="138" t="s">
        <v>45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247</v>
      </c>
      <c r="AT154" s="141" t="s">
        <v>160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247</v>
      </c>
      <c r="BM154" s="141" t="s">
        <v>472</v>
      </c>
    </row>
    <row r="155" spans="2:65" s="1" customFormat="1" ht="21.75" customHeight="1">
      <c r="B155" s="30"/>
      <c r="C155" s="130" t="s">
        <v>321</v>
      </c>
      <c r="D155" s="130" t="s">
        <v>160</v>
      </c>
      <c r="E155" s="131" t="s">
        <v>2551</v>
      </c>
      <c r="F155" s="132" t="s">
        <v>2552</v>
      </c>
      <c r="G155" s="133" t="s">
        <v>307</v>
      </c>
      <c r="H155" s="134">
        <v>30</v>
      </c>
      <c r="I155" s="135"/>
      <c r="J155" s="136">
        <f>ROUND(I155*H155,2)</f>
        <v>0</v>
      </c>
      <c r="K155" s="132" t="s">
        <v>164</v>
      </c>
      <c r="L155" s="30"/>
      <c r="M155" s="137" t="s">
        <v>1</v>
      </c>
      <c r="N155" s="138" t="s">
        <v>45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247</v>
      </c>
      <c r="AT155" s="141" t="s">
        <v>160</v>
      </c>
      <c r="AU155" s="141" t="s">
        <v>90</v>
      </c>
      <c r="AY155" s="15" t="s">
        <v>158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5" t="s">
        <v>88</v>
      </c>
      <c r="BK155" s="142">
        <f>ROUND(I155*H155,2)</f>
        <v>0</v>
      </c>
      <c r="BL155" s="15" t="s">
        <v>247</v>
      </c>
      <c r="BM155" s="141" t="s">
        <v>482</v>
      </c>
    </row>
    <row r="156" spans="2:65" s="1" customFormat="1" ht="16.5" customHeight="1">
      <c r="B156" s="30"/>
      <c r="C156" s="130" t="s">
        <v>327</v>
      </c>
      <c r="D156" s="130" t="s">
        <v>160</v>
      </c>
      <c r="E156" s="131" t="s">
        <v>2553</v>
      </c>
      <c r="F156" s="132" t="s">
        <v>2554</v>
      </c>
      <c r="G156" s="133" t="s">
        <v>297</v>
      </c>
      <c r="H156" s="134">
        <v>100</v>
      </c>
      <c r="I156" s="135"/>
      <c r="J156" s="136">
        <f>ROUND(I156*H156,2)</f>
        <v>0</v>
      </c>
      <c r="K156" s="132" t="s">
        <v>164</v>
      </c>
      <c r="L156" s="30"/>
      <c r="M156" s="137" t="s">
        <v>1</v>
      </c>
      <c r="N156" s="138" t="s">
        <v>45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247</v>
      </c>
      <c r="AT156" s="141" t="s">
        <v>160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490</v>
      </c>
    </row>
    <row r="157" spans="2:65" s="1" customFormat="1" ht="24.2" customHeight="1">
      <c r="B157" s="30"/>
      <c r="C157" s="130" t="s">
        <v>332</v>
      </c>
      <c r="D157" s="130" t="s">
        <v>160</v>
      </c>
      <c r="E157" s="131" t="s">
        <v>2555</v>
      </c>
      <c r="F157" s="132" t="s">
        <v>2556</v>
      </c>
      <c r="G157" s="133" t="s">
        <v>307</v>
      </c>
      <c r="H157" s="134">
        <v>1</v>
      </c>
      <c r="I157" s="135"/>
      <c r="J157" s="136">
        <f>ROUND(I157*H157,2)</f>
        <v>0</v>
      </c>
      <c r="K157" s="132" t="s">
        <v>164</v>
      </c>
      <c r="L157" s="30"/>
      <c r="M157" s="137" t="s">
        <v>1</v>
      </c>
      <c r="N157" s="138" t="s">
        <v>45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247</v>
      </c>
      <c r="AT157" s="141" t="s">
        <v>160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499</v>
      </c>
    </row>
    <row r="158" spans="2:65" s="1" customFormat="1" ht="16.5" customHeight="1">
      <c r="B158" s="30"/>
      <c r="C158" s="158" t="s">
        <v>336</v>
      </c>
      <c r="D158" s="158" t="s">
        <v>328</v>
      </c>
      <c r="E158" s="159" t="s">
        <v>2557</v>
      </c>
      <c r="F158" s="160" t="s">
        <v>2558</v>
      </c>
      <c r="G158" s="161" t="s">
        <v>307</v>
      </c>
      <c r="H158" s="162">
        <v>1</v>
      </c>
      <c r="I158" s="163"/>
      <c r="J158" s="164">
        <f>ROUND(I158*H158,2)</f>
        <v>0</v>
      </c>
      <c r="K158" s="160" t="s">
        <v>164</v>
      </c>
      <c r="L158" s="165"/>
      <c r="M158" s="166" t="s">
        <v>1</v>
      </c>
      <c r="N158" s="167" t="s">
        <v>45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327</v>
      </c>
      <c r="AT158" s="141" t="s">
        <v>328</v>
      </c>
      <c r="AU158" s="141" t="s">
        <v>90</v>
      </c>
      <c r="AY158" s="15" t="s">
        <v>158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5" t="s">
        <v>88</v>
      </c>
      <c r="BK158" s="142">
        <f>ROUND(I158*H158,2)</f>
        <v>0</v>
      </c>
      <c r="BL158" s="15" t="s">
        <v>247</v>
      </c>
      <c r="BM158" s="141" t="s">
        <v>509</v>
      </c>
    </row>
    <row r="159" spans="2:65" s="1" customFormat="1" ht="24.2" customHeight="1">
      <c r="B159" s="30"/>
      <c r="C159" s="130" t="s">
        <v>341</v>
      </c>
      <c r="D159" s="130" t="s">
        <v>160</v>
      </c>
      <c r="E159" s="131" t="s">
        <v>2559</v>
      </c>
      <c r="F159" s="132" t="s">
        <v>2560</v>
      </c>
      <c r="G159" s="133" t="s">
        <v>307</v>
      </c>
      <c r="H159" s="134">
        <v>1</v>
      </c>
      <c r="I159" s="135"/>
      <c r="J159" s="136">
        <f>ROUND(I159*H159,2)</f>
        <v>0</v>
      </c>
      <c r="K159" s="132" t="s">
        <v>164</v>
      </c>
      <c r="L159" s="30"/>
      <c r="M159" s="137" t="s">
        <v>1</v>
      </c>
      <c r="N159" s="138" t="s">
        <v>45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247</v>
      </c>
      <c r="AT159" s="141" t="s">
        <v>160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247</v>
      </c>
      <c r="BM159" s="141" t="s">
        <v>518</v>
      </c>
    </row>
    <row r="160" spans="2:65" s="1" customFormat="1" ht="16.5" customHeight="1">
      <c r="B160" s="30"/>
      <c r="C160" s="158" t="s">
        <v>346</v>
      </c>
      <c r="D160" s="158" t="s">
        <v>328</v>
      </c>
      <c r="E160" s="159" t="s">
        <v>2561</v>
      </c>
      <c r="F160" s="160" t="s">
        <v>2562</v>
      </c>
      <c r="G160" s="161" t="s">
        <v>307</v>
      </c>
      <c r="H160" s="162">
        <v>1</v>
      </c>
      <c r="I160" s="163"/>
      <c r="J160" s="164">
        <f>ROUND(I160*H160,2)</f>
        <v>0</v>
      </c>
      <c r="K160" s="160" t="s">
        <v>164</v>
      </c>
      <c r="L160" s="165"/>
      <c r="M160" s="166" t="s">
        <v>1</v>
      </c>
      <c r="N160" s="167" t="s">
        <v>45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327</v>
      </c>
      <c r="AT160" s="141" t="s">
        <v>328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527</v>
      </c>
    </row>
    <row r="161" spans="2:65" s="1" customFormat="1" ht="16.5" customHeight="1">
      <c r="B161" s="30"/>
      <c r="C161" s="158" t="s">
        <v>351</v>
      </c>
      <c r="D161" s="158" t="s">
        <v>328</v>
      </c>
      <c r="E161" s="159" t="s">
        <v>2563</v>
      </c>
      <c r="F161" s="160" t="s">
        <v>2564</v>
      </c>
      <c r="G161" s="161" t="s">
        <v>307</v>
      </c>
      <c r="H161" s="162">
        <v>1</v>
      </c>
      <c r="I161" s="163"/>
      <c r="J161" s="164">
        <f>ROUND(I161*H161,2)</f>
        <v>0</v>
      </c>
      <c r="K161" s="160" t="s">
        <v>164</v>
      </c>
      <c r="L161" s="165"/>
      <c r="M161" s="166" t="s">
        <v>1</v>
      </c>
      <c r="N161" s="167" t="s">
        <v>45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327</v>
      </c>
      <c r="AT161" s="141" t="s">
        <v>328</v>
      </c>
      <c r="AU161" s="141" t="s">
        <v>90</v>
      </c>
      <c r="AY161" s="15" t="s">
        <v>158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88</v>
      </c>
      <c r="BK161" s="142">
        <f>ROUND(I161*H161,2)</f>
        <v>0</v>
      </c>
      <c r="BL161" s="15" t="s">
        <v>247</v>
      </c>
      <c r="BM161" s="141" t="s">
        <v>535</v>
      </c>
    </row>
    <row r="162" spans="2:65" s="1" customFormat="1" ht="24.2" customHeight="1">
      <c r="B162" s="30"/>
      <c r="C162" s="130" t="s">
        <v>356</v>
      </c>
      <c r="D162" s="130" t="s">
        <v>160</v>
      </c>
      <c r="E162" s="131" t="s">
        <v>2565</v>
      </c>
      <c r="F162" s="132" t="s">
        <v>2566</v>
      </c>
      <c r="G162" s="133" t="s">
        <v>307</v>
      </c>
      <c r="H162" s="134">
        <v>5</v>
      </c>
      <c r="I162" s="135"/>
      <c r="J162" s="136">
        <f>ROUND(I162*H162,2)</f>
        <v>0</v>
      </c>
      <c r="K162" s="132" t="s">
        <v>164</v>
      </c>
      <c r="L162" s="30"/>
      <c r="M162" s="137" t="s">
        <v>1</v>
      </c>
      <c r="N162" s="138" t="s">
        <v>45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247</v>
      </c>
      <c r="AT162" s="141" t="s">
        <v>160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544</v>
      </c>
    </row>
    <row r="163" spans="2:65" s="1" customFormat="1" ht="16.5" customHeight="1">
      <c r="B163" s="30"/>
      <c r="C163" s="158" t="s">
        <v>361</v>
      </c>
      <c r="D163" s="158" t="s">
        <v>328</v>
      </c>
      <c r="E163" s="159" t="s">
        <v>2567</v>
      </c>
      <c r="F163" s="160" t="s">
        <v>2568</v>
      </c>
      <c r="G163" s="161" t="s">
        <v>307</v>
      </c>
      <c r="H163" s="162">
        <v>1</v>
      </c>
      <c r="I163" s="163"/>
      <c r="J163" s="164">
        <f>ROUND(I163*H163,2)</f>
        <v>0</v>
      </c>
      <c r="K163" s="160" t="s">
        <v>164</v>
      </c>
      <c r="L163" s="165"/>
      <c r="M163" s="166" t="s">
        <v>1</v>
      </c>
      <c r="N163" s="167" t="s">
        <v>45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327</v>
      </c>
      <c r="AT163" s="141" t="s">
        <v>328</v>
      </c>
      <c r="AU163" s="141" t="s">
        <v>90</v>
      </c>
      <c r="AY163" s="15" t="s">
        <v>158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88</v>
      </c>
      <c r="BK163" s="142">
        <f>ROUND(I163*H163,2)</f>
        <v>0</v>
      </c>
      <c r="BL163" s="15" t="s">
        <v>247</v>
      </c>
      <c r="BM163" s="141" t="s">
        <v>552</v>
      </c>
    </row>
    <row r="164" spans="2:65" s="1" customFormat="1" ht="16.5" customHeight="1">
      <c r="B164" s="30"/>
      <c r="C164" s="158" t="s">
        <v>366</v>
      </c>
      <c r="D164" s="158" t="s">
        <v>328</v>
      </c>
      <c r="E164" s="159" t="s">
        <v>2569</v>
      </c>
      <c r="F164" s="160" t="s">
        <v>2570</v>
      </c>
      <c r="G164" s="161" t="s">
        <v>307</v>
      </c>
      <c r="H164" s="162">
        <v>4</v>
      </c>
      <c r="I164" s="163"/>
      <c r="J164" s="164">
        <f>ROUND(I164*H164,2)</f>
        <v>0</v>
      </c>
      <c r="K164" s="160" t="s">
        <v>164</v>
      </c>
      <c r="L164" s="165"/>
      <c r="M164" s="166" t="s">
        <v>1</v>
      </c>
      <c r="N164" s="167" t="s">
        <v>45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327</v>
      </c>
      <c r="AT164" s="141" t="s">
        <v>328</v>
      </c>
      <c r="AU164" s="141" t="s">
        <v>90</v>
      </c>
      <c r="AY164" s="15" t="s">
        <v>158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88</v>
      </c>
      <c r="BK164" s="142">
        <f>ROUND(I164*H164,2)</f>
        <v>0</v>
      </c>
      <c r="BL164" s="15" t="s">
        <v>247</v>
      </c>
      <c r="BM164" s="141" t="s">
        <v>562</v>
      </c>
    </row>
    <row r="165" spans="2:65" s="1" customFormat="1" ht="24.2" customHeight="1">
      <c r="B165" s="30"/>
      <c r="C165" s="130" t="s">
        <v>373</v>
      </c>
      <c r="D165" s="130" t="s">
        <v>160</v>
      </c>
      <c r="E165" s="131" t="s">
        <v>2571</v>
      </c>
      <c r="F165" s="132" t="s">
        <v>2572</v>
      </c>
      <c r="G165" s="133" t="s">
        <v>307</v>
      </c>
      <c r="H165" s="134">
        <v>1</v>
      </c>
      <c r="I165" s="135"/>
      <c r="J165" s="136">
        <f>ROUND(I165*H165,2)</f>
        <v>0</v>
      </c>
      <c r="K165" s="132" t="s">
        <v>164</v>
      </c>
      <c r="L165" s="30"/>
      <c r="M165" s="137" t="s">
        <v>1</v>
      </c>
      <c r="N165" s="138" t="s">
        <v>45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247</v>
      </c>
      <c r="AT165" s="141" t="s">
        <v>160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573</v>
      </c>
    </row>
    <row r="166" spans="2:65" s="1" customFormat="1" ht="24.2" customHeight="1">
      <c r="B166" s="30"/>
      <c r="C166" s="130" t="s">
        <v>378</v>
      </c>
      <c r="D166" s="130" t="s">
        <v>160</v>
      </c>
      <c r="E166" s="131" t="s">
        <v>2573</v>
      </c>
      <c r="F166" s="132" t="s">
        <v>2574</v>
      </c>
      <c r="G166" s="133" t="s">
        <v>307</v>
      </c>
      <c r="H166" s="134">
        <v>5</v>
      </c>
      <c r="I166" s="135"/>
      <c r="J166" s="136">
        <f>ROUND(I166*H166,2)</f>
        <v>0</v>
      </c>
      <c r="K166" s="132" t="s">
        <v>164</v>
      </c>
      <c r="L166" s="30"/>
      <c r="M166" s="137" t="s">
        <v>1</v>
      </c>
      <c r="N166" s="138" t="s">
        <v>45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247</v>
      </c>
      <c r="AT166" s="141" t="s">
        <v>160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582</v>
      </c>
    </row>
    <row r="167" spans="2:65" s="1" customFormat="1" ht="24.2" customHeight="1">
      <c r="B167" s="30"/>
      <c r="C167" s="130" t="s">
        <v>384</v>
      </c>
      <c r="D167" s="130" t="s">
        <v>160</v>
      </c>
      <c r="E167" s="131" t="s">
        <v>2575</v>
      </c>
      <c r="F167" s="132" t="s">
        <v>2576</v>
      </c>
      <c r="G167" s="133" t="s">
        <v>307</v>
      </c>
      <c r="H167" s="134">
        <v>5</v>
      </c>
      <c r="I167" s="135"/>
      <c r="J167" s="136">
        <f>ROUND(I167*H167,2)</f>
        <v>0</v>
      </c>
      <c r="K167" s="132" t="s">
        <v>164</v>
      </c>
      <c r="L167" s="30"/>
      <c r="M167" s="137" t="s">
        <v>1</v>
      </c>
      <c r="N167" s="138" t="s">
        <v>45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247</v>
      </c>
      <c r="AT167" s="141" t="s">
        <v>160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590</v>
      </c>
    </row>
    <row r="168" spans="2:65" s="1" customFormat="1" ht="21.75" customHeight="1">
      <c r="B168" s="30"/>
      <c r="C168" s="130" t="s">
        <v>388</v>
      </c>
      <c r="D168" s="130" t="s">
        <v>160</v>
      </c>
      <c r="E168" s="131" t="s">
        <v>2577</v>
      </c>
      <c r="F168" s="132" t="s">
        <v>2578</v>
      </c>
      <c r="G168" s="133" t="s">
        <v>307</v>
      </c>
      <c r="H168" s="134">
        <v>1</v>
      </c>
      <c r="I168" s="135"/>
      <c r="J168" s="136">
        <f>ROUND(I168*H168,2)</f>
        <v>0</v>
      </c>
      <c r="K168" s="132" t="s">
        <v>164</v>
      </c>
      <c r="L168" s="30"/>
      <c r="M168" s="137" t="s">
        <v>1</v>
      </c>
      <c r="N168" s="138" t="s">
        <v>45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247</v>
      </c>
      <c r="AT168" s="141" t="s">
        <v>160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599</v>
      </c>
    </row>
    <row r="169" spans="2:65" s="1" customFormat="1" ht="21.75" customHeight="1">
      <c r="B169" s="30"/>
      <c r="C169" s="130" t="s">
        <v>395</v>
      </c>
      <c r="D169" s="130" t="s">
        <v>160</v>
      </c>
      <c r="E169" s="131" t="s">
        <v>2579</v>
      </c>
      <c r="F169" s="132" t="s">
        <v>2580</v>
      </c>
      <c r="G169" s="133" t="s">
        <v>307</v>
      </c>
      <c r="H169" s="134">
        <v>1</v>
      </c>
      <c r="I169" s="135"/>
      <c r="J169" s="136">
        <f>ROUND(I169*H169,2)</f>
        <v>0</v>
      </c>
      <c r="K169" s="132" t="s">
        <v>164</v>
      </c>
      <c r="L169" s="30"/>
      <c r="M169" s="137" t="s">
        <v>1</v>
      </c>
      <c r="N169" s="138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247</v>
      </c>
      <c r="AT169" s="141" t="s">
        <v>160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611</v>
      </c>
    </row>
    <row r="170" spans="2:65" s="1" customFormat="1" ht="24.2" customHeight="1">
      <c r="B170" s="30"/>
      <c r="C170" s="130" t="s">
        <v>401</v>
      </c>
      <c r="D170" s="130" t="s">
        <v>160</v>
      </c>
      <c r="E170" s="131" t="s">
        <v>2581</v>
      </c>
      <c r="F170" s="132" t="s">
        <v>2582</v>
      </c>
      <c r="G170" s="133" t="s">
        <v>307</v>
      </c>
      <c r="H170" s="134">
        <v>5</v>
      </c>
      <c r="I170" s="135"/>
      <c r="J170" s="136">
        <f>ROUND(I170*H170,2)</f>
        <v>0</v>
      </c>
      <c r="K170" s="132" t="s">
        <v>164</v>
      </c>
      <c r="L170" s="30"/>
      <c r="M170" s="137" t="s">
        <v>1</v>
      </c>
      <c r="N170" s="138" t="s">
        <v>45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247</v>
      </c>
      <c r="AT170" s="141" t="s">
        <v>160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621</v>
      </c>
    </row>
    <row r="171" spans="2:65" s="1" customFormat="1" ht="24.2" customHeight="1">
      <c r="B171" s="30"/>
      <c r="C171" s="130" t="s">
        <v>405</v>
      </c>
      <c r="D171" s="130" t="s">
        <v>160</v>
      </c>
      <c r="E171" s="131" t="s">
        <v>2583</v>
      </c>
      <c r="F171" s="132" t="s">
        <v>2584</v>
      </c>
      <c r="G171" s="133" t="s">
        <v>307</v>
      </c>
      <c r="H171" s="134">
        <v>1</v>
      </c>
      <c r="I171" s="135"/>
      <c r="J171" s="136">
        <f>ROUND(I171*H171,2)</f>
        <v>0</v>
      </c>
      <c r="K171" s="132" t="s">
        <v>164</v>
      </c>
      <c r="L171" s="30"/>
      <c r="M171" s="137" t="s">
        <v>1</v>
      </c>
      <c r="N171" s="138" t="s">
        <v>45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247</v>
      </c>
      <c r="AT171" s="141" t="s">
        <v>160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629</v>
      </c>
    </row>
    <row r="172" spans="2:65" s="1" customFormat="1" ht="37.9" customHeight="1">
      <c r="B172" s="30"/>
      <c r="C172" s="158" t="s">
        <v>409</v>
      </c>
      <c r="D172" s="158" t="s">
        <v>328</v>
      </c>
      <c r="E172" s="159" t="s">
        <v>2585</v>
      </c>
      <c r="F172" s="160" t="s">
        <v>2586</v>
      </c>
      <c r="G172" s="161" t="s">
        <v>307</v>
      </c>
      <c r="H172" s="162">
        <v>1</v>
      </c>
      <c r="I172" s="163"/>
      <c r="J172" s="164">
        <f>ROUND(I172*H172,2)</f>
        <v>0</v>
      </c>
      <c r="K172" s="160" t="s">
        <v>164</v>
      </c>
      <c r="L172" s="165"/>
      <c r="M172" s="166" t="s">
        <v>1</v>
      </c>
      <c r="N172" s="167" t="s">
        <v>45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327</v>
      </c>
      <c r="AT172" s="141" t="s">
        <v>328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247</v>
      </c>
      <c r="BM172" s="141" t="s">
        <v>639</v>
      </c>
    </row>
    <row r="173" spans="2:65" s="1" customFormat="1" ht="16.5" customHeight="1">
      <c r="B173" s="30"/>
      <c r="C173" s="158" t="s">
        <v>413</v>
      </c>
      <c r="D173" s="158" t="s">
        <v>328</v>
      </c>
      <c r="E173" s="159" t="s">
        <v>2587</v>
      </c>
      <c r="F173" s="160" t="s">
        <v>2588</v>
      </c>
      <c r="G173" s="161" t="s">
        <v>307</v>
      </c>
      <c r="H173" s="162">
        <v>2</v>
      </c>
      <c r="I173" s="163"/>
      <c r="J173" s="164">
        <f>ROUND(I173*H173,2)</f>
        <v>0</v>
      </c>
      <c r="K173" s="160" t="s">
        <v>164</v>
      </c>
      <c r="L173" s="165"/>
      <c r="M173" s="166" t="s">
        <v>1</v>
      </c>
      <c r="N173" s="167" t="s">
        <v>45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327</v>
      </c>
      <c r="AT173" s="141" t="s">
        <v>328</v>
      </c>
      <c r="AU173" s="141" t="s">
        <v>90</v>
      </c>
      <c r="AY173" s="15" t="s">
        <v>158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88</v>
      </c>
      <c r="BK173" s="142">
        <f>ROUND(I173*H173,2)</f>
        <v>0</v>
      </c>
      <c r="BL173" s="15" t="s">
        <v>247</v>
      </c>
      <c r="BM173" s="141" t="s">
        <v>651</v>
      </c>
    </row>
    <row r="174" spans="2:65" s="1" customFormat="1" ht="33" customHeight="1">
      <c r="B174" s="30"/>
      <c r="C174" s="130" t="s">
        <v>419</v>
      </c>
      <c r="D174" s="130" t="s">
        <v>160</v>
      </c>
      <c r="E174" s="131" t="s">
        <v>2589</v>
      </c>
      <c r="F174" s="132" t="s">
        <v>2590</v>
      </c>
      <c r="G174" s="133" t="s">
        <v>307</v>
      </c>
      <c r="H174" s="134">
        <v>1</v>
      </c>
      <c r="I174" s="135"/>
      <c r="J174" s="136">
        <f>ROUND(I174*H174,2)</f>
        <v>0</v>
      </c>
      <c r="K174" s="132" t="s">
        <v>164</v>
      </c>
      <c r="L174" s="30"/>
      <c r="M174" s="137" t="s">
        <v>1</v>
      </c>
      <c r="N174" s="138" t="s">
        <v>45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247</v>
      </c>
      <c r="AT174" s="141" t="s">
        <v>160</v>
      </c>
      <c r="AU174" s="141" t="s">
        <v>90</v>
      </c>
      <c r="AY174" s="15" t="s">
        <v>158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88</v>
      </c>
      <c r="BK174" s="142">
        <f>ROUND(I174*H174,2)</f>
        <v>0</v>
      </c>
      <c r="BL174" s="15" t="s">
        <v>247</v>
      </c>
      <c r="BM174" s="141" t="s">
        <v>665</v>
      </c>
    </row>
    <row r="175" spans="2:65" s="1" customFormat="1" ht="49.15" customHeight="1">
      <c r="B175" s="30"/>
      <c r="C175" s="158" t="s">
        <v>424</v>
      </c>
      <c r="D175" s="158" t="s">
        <v>328</v>
      </c>
      <c r="E175" s="159" t="s">
        <v>2591</v>
      </c>
      <c r="F175" s="160" t="s">
        <v>2592</v>
      </c>
      <c r="G175" s="161" t="s">
        <v>1</v>
      </c>
      <c r="H175" s="162">
        <v>1</v>
      </c>
      <c r="I175" s="163"/>
      <c r="J175" s="164">
        <f>ROUND(I175*H175,2)</f>
        <v>0</v>
      </c>
      <c r="K175" s="160" t="s">
        <v>1</v>
      </c>
      <c r="L175" s="165"/>
      <c r="M175" s="166" t="s">
        <v>1</v>
      </c>
      <c r="N175" s="167" t="s">
        <v>45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327</v>
      </c>
      <c r="AT175" s="141" t="s">
        <v>328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676</v>
      </c>
    </row>
    <row r="176" spans="2:65" s="1" customFormat="1" ht="21.75" customHeight="1">
      <c r="B176" s="30"/>
      <c r="C176" s="158" t="s">
        <v>431</v>
      </c>
      <c r="D176" s="158" t="s">
        <v>328</v>
      </c>
      <c r="E176" s="159" t="s">
        <v>2593</v>
      </c>
      <c r="F176" s="160" t="s">
        <v>2594</v>
      </c>
      <c r="G176" s="161" t="s">
        <v>307</v>
      </c>
      <c r="H176" s="162">
        <v>2</v>
      </c>
      <c r="I176" s="163"/>
      <c r="J176" s="164">
        <f>ROUND(I176*H176,2)</f>
        <v>0</v>
      </c>
      <c r="K176" s="160" t="s">
        <v>164</v>
      </c>
      <c r="L176" s="165"/>
      <c r="M176" s="166" t="s">
        <v>1</v>
      </c>
      <c r="N176" s="167" t="s">
        <v>45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327</v>
      </c>
      <c r="AT176" s="141" t="s">
        <v>328</v>
      </c>
      <c r="AU176" s="141" t="s">
        <v>90</v>
      </c>
      <c r="AY176" s="15" t="s">
        <v>158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88</v>
      </c>
      <c r="BK176" s="142">
        <f>ROUND(I176*H176,2)</f>
        <v>0</v>
      </c>
      <c r="BL176" s="15" t="s">
        <v>247</v>
      </c>
      <c r="BM176" s="141" t="s">
        <v>693</v>
      </c>
    </row>
    <row r="177" spans="2:65" s="1" customFormat="1" ht="16.5" customHeight="1">
      <c r="B177" s="30"/>
      <c r="C177" s="130" t="s">
        <v>436</v>
      </c>
      <c r="D177" s="130" t="s">
        <v>160</v>
      </c>
      <c r="E177" s="131" t="s">
        <v>2595</v>
      </c>
      <c r="F177" s="132" t="s">
        <v>2596</v>
      </c>
      <c r="G177" s="133" t="s">
        <v>307</v>
      </c>
      <c r="H177" s="134">
        <v>10</v>
      </c>
      <c r="I177" s="135"/>
      <c r="J177" s="136">
        <f>ROUND(I177*H177,2)</f>
        <v>0</v>
      </c>
      <c r="K177" s="132" t="s">
        <v>164</v>
      </c>
      <c r="L177" s="30"/>
      <c r="M177" s="137" t="s">
        <v>1</v>
      </c>
      <c r="N177" s="138" t="s">
        <v>45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247</v>
      </c>
      <c r="AT177" s="141" t="s">
        <v>160</v>
      </c>
      <c r="AU177" s="141" t="s">
        <v>90</v>
      </c>
      <c r="AY177" s="15" t="s">
        <v>158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88</v>
      </c>
      <c r="BK177" s="142">
        <f>ROUND(I177*H177,2)</f>
        <v>0</v>
      </c>
      <c r="BL177" s="15" t="s">
        <v>247</v>
      </c>
      <c r="BM177" s="141" t="s">
        <v>703</v>
      </c>
    </row>
    <row r="178" spans="2:65" s="1" customFormat="1" ht="37.9" customHeight="1">
      <c r="B178" s="30"/>
      <c r="C178" s="158" t="s">
        <v>442</v>
      </c>
      <c r="D178" s="158" t="s">
        <v>328</v>
      </c>
      <c r="E178" s="159" t="s">
        <v>2597</v>
      </c>
      <c r="F178" s="160" t="s">
        <v>2598</v>
      </c>
      <c r="G178" s="161" t="s">
        <v>307</v>
      </c>
      <c r="H178" s="162">
        <v>10</v>
      </c>
      <c r="I178" s="163"/>
      <c r="J178" s="164">
        <f>ROUND(I178*H178,2)</f>
        <v>0</v>
      </c>
      <c r="K178" s="160" t="s">
        <v>164</v>
      </c>
      <c r="L178" s="165"/>
      <c r="M178" s="166" t="s">
        <v>1</v>
      </c>
      <c r="N178" s="167" t="s">
        <v>45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327</v>
      </c>
      <c r="AT178" s="141" t="s">
        <v>328</v>
      </c>
      <c r="AU178" s="141" t="s">
        <v>90</v>
      </c>
      <c r="AY178" s="15" t="s">
        <v>158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5" t="s">
        <v>88</v>
      </c>
      <c r="BK178" s="142">
        <f>ROUND(I178*H178,2)</f>
        <v>0</v>
      </c>
      <c r="BL178" s="15" t="s">
        <v>247</v>
      </c>
      <c r="BM178" s="141" t="s">
        <v>712</v>
      </c>
    </row>
    <row r="179" spans="2:65" s="1" customFormat="1" ht="24.2" customHeight="1">
      <c r="B179" s="30"/>
      <c r="C179" s="130" t="s">
        <v>448</v>
      </c>
      <c r="D179" s="130" t="s">
        <v>160</v>
      </c>
      <c r="E179" s="131" t="s">
        <v>2599</v>
      </c>
      <c r="F179" s="132" t="s">
        <v>2600</v>
      </c>
      <c r="G179" s="133" t="s">
        <v>307</v>
      </c>
      <c r="H179" s="134">
        <v>10</v>
      </c>
      <c r="I179" s="135"/>
      <c r="J179" s="136">
        <f>ROUND(I179*H179,2)</f>
        <v>0</v>
      </c>
      <c r="K179" s="132" t="s">
        <v>164</v>
      </c>
      <c r="L179" s="30"/>
      <c r="M179" s="137" t="s">
        <v>1</v>
      </c>
      <c r="N179" s="138" t="s">
        <v>45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247</v>
      </c>
      <c r="AT179" s="141" t="s">
        <v>160</v>
      </c>
      <c r="AU179" s="141" t="s">
        <v>90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247</v>
      </c>
      <c r="BM179" s="141" t="s">
        <v>725</v>
      </c>
    </row>
    <row r="180" spans="2:65" s="1" customFormat="1" ht="24.2" customHeight="1">
      <c r="B180" s="30"/>
      <c r="C180" s="158" t="s">
        <v>452</v>
      </c>
      <c r="D180" s="158" t="s">
        <v>328</v>
      </c>
      <c r="E180" s="159" t="s">
        <v>2601</v>
      </c>
      <c r="F180" s="160" t="s">
        <v>2602</v>
      </c>
      <c r="G180" s="161" t="s">
        <v>307</v>
      </c>
      <c r="H180" s="162">
        <v>10</v>
      </c>
      <c r="I180" s="163"/>
      <c r="J180" s="164">
        <f>ROUND(I180*H180,2)</f>
        <v>0</v>
      </c>
      <c r="K180" s="160" t="s">
        <v>164</v>
      </c>
      <c r="L180" s="165"/>
      <c r="M180" s="166" t="s">
        <v>1</v>
      </c>
      <c r="N180" s="167" t="s">
        <v>45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327</v>
      </c>
      <c r="AT180" s="141" t="s">
        <v>328</v>
      </c>
      <c r="AU180" s="141" t="s">
        <v>90</v>
      </c>
      <c r="AY180" s="15" t="s">
        <v>158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5" t="s">
        <v>88</v>
      </c>
      <c r="BK180" s="142">
        <f>ROUND(I180*H180,2)</f>
        <v>0</v>
      </c>
      <c r="BL180" s="15" t="s">
        <v>247</v>
      </c>
      <c r="BM180" s="141" t="s">
        <v>734</v>
      </c>
    </row>
    <row r="181" spans="2:65" s="1" customFormat="1" ht="24.2" customHeight="1">
      <c r="B181" s="30"/>
      <c r="C181" s="130" t="s">
        <v>456</v>
      </c>
      <c r="D181" s="130" t="s">
        <v>160</v>
      </c>
      <c r="E181" s="131" t="s">
        <v>2603</v>
      </c>
      <c r="F181" s="132" t="s">
        <v>2604</v>
      </c>
      <c r="G181" s="133" t="s">
        <v>307</v>
      </c>
      <c r="H181" s="134">
        <v>10</v>
      </c>
      <c r="I181" s="135"/>
      <c r="J181" s="136">
        <f>ROUND(I181*H181,2)</f>
        <v>0</v>
      </c>
      <c r="K181" s="132" t="s">
        <v>164</v>
      </c>
      <c r="L181" s="30"/>
      <c r="M181" s="137" t="s">
        <v>1</v>
      </c>
      <c r="N181" s="138" t="s">
        <v>45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247</v>
      </c>
      <c r="AT181" s="141" t="s">
        <v>160</v>
      </c>
      <c r="AU181" s="141" t="s">
        <v>90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247</v>
      </c>
      <c r="BM181" s="141" t="s">
        <v>742</v>
      </c>
    </row>
    <row r="182" spans="2:65" s="1" customFormat="1" ht="33" customHeight="1">
      <c r="B182" s="30"/>
      <c r="C182" s="158" t="s">
        <v>460</v>
      </c>
      <c r="D182" s="158" t="s">
        <v>328</v>
      </c>
      <c r="E182" s="159" t="s">
        <v>2605</v>
      </c>
      <c r="F182" s="160" t="s">
        <v>2606</v>
      </c>
      <c r="G182" s="161" t="s">
        <v>307</v>
      </c>
      <c r="H182" s="162">
        <v>10</v>
      </c>
      <c r="I182" s="163"/>
      <c r="J182" s="164">
        <f>ROUND(I182*H182,2)</f>
        <v>0</v>
      </c>
      <c r="K182" s="160" t="s">
        <v>164</v>
      </c>
      <c r="L182" s="165"/>
      <c r="M182" s="166" t="s">
        <v>1</v>
      </c>
      <c r="N182" s="167" t="s">
        <v>45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327</v>
      </c>
      <c r="AT182" s="141" t="s">
        <v>328</v>
      </c>
      <c r="AU182" s="141" t="s">
        <v>90</v>
      </c>
      <c r="AY182" s="15" t="s">
        <v>158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88</v>
      </c>
      <c r="BK182" s="142">
        <f>ROUND(I182*H182,2)</f>
        <v>0</v>
      </c>
      <c r="BL182" s="15" t="s">
        <v>247</v>
      </c>
      <c r="BM182" s="141" t="s">
        <v>750</v>
      </c>
    </row>
    <row r="183" spans="2:65" s="1" customFormat="1" ht="33" customHeight="1">
      <c r="B183" s="30"/>
      <c r="C183" s="130" t="s">
        <v>468</v>
      </c>
      <c r="D183" s="130" t="s">
        <v>160</v>
      </c>
      <c r="E183" s="131" t="s">
        <v>2607</v>
      </c>
      <c r="F183" s="132" t="s">
        <v>2608</v>
      </c>
      <c r="G183" s="133" t="s">
        <v>307</v>
      </c>
      <c r="H183" s="134">
        <v>10</v>
      </c>
      <c r="I183" s="135"/>
      <c r="J183" s="136">
        <f>ROUND(I183*H183,2)</f>
        <v>0</v>
      </c>
      <c r="K183" s="132" t="s">
        <v>164</v>
      </c>
      <c r="L183" s="30"/>
      <c r="M183" s="137" t="s">
        <v>1</v>
      </c>
      <c r="N183" s="138" t="s">
        <v>45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247</v>
      </c>
      <c r="AT183" s="141" t="s">
        <v>160</v>
      </c>
      <c r="AU183" s="141" t="s">
        <v>90</v>
      </c>
      <c r="AY183" s="15" t="s">
        <v>158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88</v>
      </c>
      <c r="BK183" s="142">
        <f>ROUND(I183*H183,2)</f>
        <v>0</v>
      </c>
      <c r="BL183" s="15" t="s">
        <v>247</v>
      </c>
      <c r="BM183" s="141" t="s">
        <v>760</v>
      </c>
    </row>
    <row r="184" spans="2:65" s="1" customFormat="1" ht="16.5" customHeight="1">
      <c r="B184" s="30"/>
      <c r="C184" s="158" t="s">
        <v>472</v>
      </c>
      <c r="D184" s="158" t="s">
        <v>328</v>
      </c>
      <c r="E184" s="159" t="s">
        <v>2609</v>
      </c>
      <c r="F184" s="160" t="s">
        <v>2610</v>
      </c>
      <c r="G184" s="161" t="s">
        <v>307</v>
      </c>
      <c r="H184" s="162">
        <v>10</v>
      </c>
      <c r="I184" s="163"/>
      <c r="J184" s="164">
        <f>ROUND(I184*H184,2)</f>
        <v>0</v>
      </c>
      <c r="K184" s="160" t="s">
        <v>164</v>
      </c>
      <c r="L184" s="165"/>
      <c r="M184" s="166" t="s">
        <v>1</v>
      </c>
      <c r="N184" s="167" t="s">
        <v>45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327</v>
      </c>
      <c r="AT184" s="141" t="s">
        <v>328</v>
      </c>
      <c r="AU184" s="141" t="s">
        <v>90</v>
      </c>
      <c r="AY184" s="15" t="s">
        <v>158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5" t="s">
        <v>88</v>
      </c>
      <c r="BK184" s="142">
        <f>ROUND(I184*H184,2)</f>
        <v>0</v>
      </c>
      <c r="BL184" s="15" t="s">
        <v>247</v>
      </c>
      <c r="BM184" s="141" t="s">
        <v>773</v>
      </c>
    </row>
    <row r="185" spans="2:65" s="1" customFormat="1" ht="33" customHeight="1">
      <c r="B185" s="30"/>
      <c r="C185" s="130" t="s">
        <v>477</v>
      </c>
      <c r="D185" s="130" t="s">
        <v>160</v>
      </c>
      <c r="E185" s="131" t="s">
        <v>2611</v>
      </c>
      <c r="F185" s="132" t="s">
        <v>2612</v>
      </c>
      <c r="G185" s="133" t="s">
        <v>307</v>
      </c>
      <c r="H185" s="134">
        <v>2</v>
      </c>
      <c r="I185" s="135"/>
      <c r="J185" s="136">
        <f>ROUND(I185*H185,2)</f>
        <v>0</v>
      </c>
      <c r="K185" s="132" t="s">
        <v>164</v>
      </c>
      <c r="L185" s="30"/>
      <c r="M185" s="137" t="s">
        <v>1</v>
      </c>
      <c r="N185" s="138" t="s">
        <v>45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247</v>
      </c>
      <c r="AT185" s="141" t="s">
        <v>160</v>
      </c>
      <c r="AU185" s="141" t="s">
        <v>90</v>
      </c>
      <c r="AY185" s="15" t="s">
        <v>158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88</v>
      </c>
      <c r="BK185" s="142">
        <f>ROUND(I185*H185,2)</f>
        <v>0</v>
      </c>
      <c r="BL185" s="15" t="s">
        <v>247</v>
      </c>
      <c r="BM185" s="141" t="s">
        <v>784</v>
      </c>
    </row>
    <row r="186" spans="2:65" s="1" customFormat="1" ht="16.5" customHeight="1">
      <c r="B186" s="30"/>
      <c r="C186" s="158" t="s">
        <v>482</v>
      </c>
      <c r="D186" s="158" t="s">
        <v>328</v>
      </c>
      <c r="E186" s="159" t="s">
        <v>2613</v>
      </c>
      <c r="F186" s="160" t="s">
        <v>2614</v>
      </c>
      <c r="G186" s="161" t="s">
        <v>307</v>
      </c>
      <c r="H186" s="162">
        <v>2</v>
      </c>
      <c r="I186" s="163"/>
      <c r="J186" s="164">
        <f>ROUND(I186*H186,2)</f>
        <v>0</v>
      </c>
      <c r="K186" s="160" t="s">
        <v>164</v>
      </c>
      <c r="L186" s="165"/>
      <c r="M186" s="166" t="s">
        <v>1</v>
      </c>
      <c r="N186" s="167" t="s">
        <v>45</v>
      </c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327</v>
      </c>
      <c r="AT186" s="141" t="s">
        <v>328</v>
      </c>
      <c r="AU186" s="141" t="s">
        <v>90</v>
      </c>
      <c r="AY186" s="15" t="s">
        <v>158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5" t="s">
        <v>88</v>
      </c>
      <c r="BK186" s="142">
        <f>ROUND(I186*H186,2)</f>
        <v>0</v>
      </c>
      <c r="BL186" s="15" t="s">
        <v>247</v>
      </c>
      <c r="BM186" s="141" t="s">
        <v>794</v>
      </c>
    </row>
    <row r="187" spans="2:65" s="1" customFormat="1" ht="24.2" customHeight="1">
      <c r="B187" s="30"/>
      <c r="C187" s="130" t="s">
        <v>486</v>
      </c>
      <c r="D187" s="130" t="s">
        <v>160</v>
      </c>
      <c r="E187" s="131" t="s">
        <v>2615</v>
      </c>
      <c r="F187" s="132" t="s">
        <v>2616</v>
      </c>
      <c r="G187" s="133" t="s">
        <v>307</v>
      </c>
      <c r="H187" s="134">
        <v>10</v>
      </c>
      <c r="I187" s="135"/>
      <c r="J187" s="136">
        <f>ROUND(I187*H187,2)</f>
        <v>0</v>
      </c>
      <c r="K187" s="132" t="s">
        <v>164</v>
      </c>
      <c r="L187" s="30"/>
      <c r="M187" s="137" t="s">
        <v>1</v>
      </c>
      <c r="N187" s="138" t="s">
        <v>45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247</v>
      </c>
      <c r="AT187" s="141" t="s">
        <v>160</v>
      </c>
      <c r="AU187" s="141" t="s">
        <v>90</v>
      </c>
      <c r="AY187" s="15" t="s">
        <v>158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88</v>
      </c>
      <c r="BK187" s="142">
        <f>ROUND(I187*H187,2)</f>
        <v>0</v>
      </c>
      <c r="BL187" s="15" t="s">
        <v>247</v>
      </c>
      <c r="BM187" s="141" t="s">
        <v>803</v>
      </c>
    </row>
    <row r="188" spans="2:65" s="1" customFormat="1" ht="24.2" customHeight="1">
      <c r="B188" s="30"/>
      <c r="C188" s="130" t="s">
        <v>490</v>
      </c>
      <c r="D188" s="130" t="s">
        <v>160</v>
      </c>
      <c r="E188" s="131" t="s">
        <v>2617</v>
      </c>
      <c r="F188" s="132" t="s">
        <v>2618</v>
      </c>
      <c r="G188" s="133" t="s">
        <v>307</v>
      </c>
      <c r="H188" s="134">
        <v>1</v>
      </c>
      <c r="I188" s="135"/>
      <c r="J188" s="136">
        <f>ROUND(I188*H188,2)</f>
        <v>0</v>
      </c>
      <c r="K188" s="132" t="s">
        <v>164</v>
      </c>
      <c r="L188" s="30"/>
      <c r="M188" s="137" t="s">
        <v>1</v>
      </c>
      <c r="N188" s="138" t="s">
        <v>45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247</v>
      </c>
      <c r="AT188" s="141" t="s">
        <v>160</v>
      </c>
      <c r="AU188" s="141" t="s">
        <v>90</v>
      </c>
      <c r="AY188" s="15" t="s">
        <v>158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88</v>
      </c>
      <c r="BK188" s="142">
        <f>ROUND(I188*H188,2)</f>
        <v>0</v>
      </c>
      <c r="BL188" s="15" t="s">
        <v>247</v>
      </c>
      <c r="BM188" s="141" t="s">
        <v>815</v>
      </c>
    </row>
    <row r="189" spans="2:65" s="1" customFormat="1" ht="16.5" customHeight="1">
      <c r="B189" s="30"/>
      <c r="C189" s="158" t="s">
        <v>495</v>
      </c>
      <c r="D189" s="158" t="s">
        <v>328</v>
      </c>
      <c r="E189" s="159" t="s">
        <v>2619</v>
      </c>
      <c r="F189" s="160" t="s">
        <v>2620</v>
      </c>
      <c r="G189" s="161" t="s">
        <v>307</v>
      </c>
      <c r="H189" s="162">
        <v>1</v>
      </c>
      <c r="I189" s="163"/>
      <c r="J189" s="164">
        <f>ROUND(I189*H189,2)</f>
        <v>0</v>
      </c>
      <c r="K189" s="160" t="s">
        <v>164</v>
      </c>
      <c r="L189" s="165"/>
      <c r="M189" s="166" t="s">
        <v>1</v>
      </c>
      <c r="N189" s="167" t="s">
        <v>45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327</v>
      </c>
      <c r="AT189" s="141" t="s">
        <v>328</v>
      </c>
      <c r="AU189" s="141" t="s">
        <v>90</v>
      </c>
      <c r="AY189" s="15" t="s">
        <v>158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88</v>
      </c>
      <c r="BK189" s="142">
        <f>ROUND(I189*H189,2)</f>
        <v>0</v>
      </c>
      <c r="BL189" s="15" t="s">
        <v>247</v>
      </c>
      <c r="BM189" s="141" t="s">
        <v>826</v>
      </c>
    </row>
    <row r="190" spans="2:65" s="1" customFormat="1">
      <c r="B190" s="30"/>
      <c r="D190" s="144" t="s">
        <v>417</v>
      </c>
      <c r="F190" s="168" t="s">
        <v>2621</v>
      </c>
      <c r="I190" s="169"/>
      <c r="L190" s="30"/>
      <c r="M190" s="170"/>
      <c r="T190" s="54"/>
      <c r="AT190" s="15" t="s">
        <v>417</v>
      </c>
      <c r="AU190" s="15" t="s">
        <v>90</v>
      </c>
    </row>
    <row r="191" spans="2:65" s="1" customFormat="1" ht="21.75" customHeight="1">
      <c r="B191" s="30"/>
      <c r="C191" s="130" t="s">
        <v>499</v>
      </c>
      <c r="D191" s="130" t="s">
        <v>160</v>
      </c>
      <c r="E191" s="131" t="s">
        <v>2622</v>
      </c>
      <c r="F191" s="132" t="s">
        <v>2623</v>
      </c>
      <c r="G191" s="133" t="s">
        <v>307</v>
      </c>
      <c r="H191" s="134">
        <v>1</v>
      </c>
      <c r="I191" s="135"/>
      <c r="J191" s="136">
        <f>ROUND(I191*H191,2)</f>
        <v>0</v>
      </c>
      <c r="K191" s="132" t="s">
        <v>164</v>
      </c>
      <c r="L191" s="30"/>
      <c r="M191" s="137" t="s">
        <v>1</v>
      </c>
      <c r="N191" s="138" t="s">
        <v>45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247</v>
      </c>
      <c r="AT191" s="141" t="s">
        <v>160</v>
      </c>
      <c r="AU191" s="141" t="s">
        <v>90</v>
      </c>
      <c r="AY191" s="15" t="s">
        <v>158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88</v>
      </c>
      <c r="BK191" s="142">
        <f>ROUND(I191*H191,2)</f>
        <v>0</v>
      </c>
      <c r="BL191" s="15" t="s">
        <v>247</v>
      </c>
      <c r="BM191" s="141" t="s">
        <v>836</v>
      </c>
    </row>
    <row r="192" spans="2:65" s="1" customFormat="1" ht="24.2" customHeight="1">
      <c r="B192" s="30"/>
      <c r="C192" s="158" t="s">
        <v>504</v>
      </c>
      <c r="D192" s="158" t="s">
        <v>328</v>
      </c>
      <c r="E192" s="159" t="s">
        <v>2624</v>
      </c>
      <c r="F192" s="160" t="s">
        <v>2625</v>
      </c>
      <c r="G192" s="161" t="s">
        <v>307</v>
      </c>
      <c r="H192" s="162">
        <v>1</v>
      </c>
      <c r="I192" s="163"/>
      <c r="J192" s="164">
        <f>ROUND(I192*H192,2)</f>
        <v>0</v>
      </c>
      <c r="K192" s="160" t="s">
        <v>164</v>
      </c>
      <c r="L192" s="165"/>
      <c r="M192" s="166" t="s">
        <v>1</v>
      </c>
      <c r="N192" s="167" t="s">
        <v>45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327</v>
      </c>
      <c r="AT192" s="141" t="s">
        <v>328</v>
      </c>
      <c r="AU192" s="141" t="s">
        <v>90</v>
      </c>
      <c r="AY192" s="15" t="s">
        <v>158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88</v>
      </c>
      <c r="BK192" s="142">
        <f>ROUND(I192*H192,2)</f>
        <v>0</v>
      </c>
      <c r="BL192" s="15" t="s">
        <v>247</v>
      </c>
      <c r="BM192" s="141" t="s">
        <v>846</v>
      </c>
    </row>
    <row r="193" spans="2:65" s="1" customFormat="1" ht="33" customHeight="1">
      <c r="B193" s="30"/>
      <c r="C193" s="130" t="s">
        <v>509</v>
      </c>
      <c r="D193" s="130" t="s">
        <v>160</v>
      </c>
      <c r="E193" s="131" t="s">
        <v>2626</v>
      </c>
      <c r="F193" s="132" t="s">
        <v>2627</v>
      </c>
      <c r="G193" s="133" t="s">
        <v>307</v>
      </c>
      <c r="H193" s="134">
        <v>1</v>
      </c>
      <c r="I193" s="135"/>
      <c r="J193" s="136">
        <f>ROUND(I193*H193,2)</f>
        <v>0</v>
      </c>
      <c r="K193" s="132" t="s">
        <v>164</v>
      </c>
      <c r="L193" s="30"/>
      <c r="M193" s="137" t="s">
        <v>1</v>
      </c>
      <c r="N193" s="138" t="s">
        <v>45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247</v>
      </c>
      <c r="AT193" s="141" t="s">
        <v>160</v>
      </c>
      <c r="AU193" s="141" t="s">
        <v>90</v>
      </c>
      <c r="AY193" s="15" t="s">
        <v>158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5" t="s">
        <v>88</v>
      </c>
      <c r="BK193" s="142">
        <f>ROUND(I193*H193,2)</f>
        <v>0</v>
      </c>
      <c r="BL193" s="15" t="s">
        <v>247</v>
      </c>
      <c r="BM193" s="141" t="s">
        <v>856</v>
      </c>
    </row>
    <row r="194" spans="2:65" s="1" customFormat="1" ht="24.2" customHeight="1">
      <c r="B194" s="30"/>
      <c r="C194" s="158" t="s">
        <v>514</v>
      </c>
      <c r="D194" s="158" t="s">
        <v>328</v>
      </c>
      <c r="E194" s="159" t="s">
        <v>2628</v>
      </c>
      <c r="F194" s="160" t="s">
        <v>2629</v>
      </c>
      <c r="G194" s="161" t="s">
        <v>307</v>
      </c>
      <c r="H194" s="162">
        <v>1</v>
      </c>
      <c r="I194" s="163"/>
      <c r="J194" s="164">
        <f>ROUND(I194*H194,2)</f>
        <v>0</v>
      </c>
      <c r="K194" s="160" t="s">
        <v>164</v>
      </c>
      <c r="L194" s="165"/>
      <c r="M194" s="166" t="s">
        <v>1</v>
      </c>
      <c r="N194" s="167" t="s">
        <v>45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327</v>
      </c>
      <c r="AT194" s="141" t="s">
        <v>328</v>
      </c>
      <c r="AU194" s="141" t="s">
        <v>90</v>
      </c>
      <c r="AY194" s="15" t="s">
        <v>158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5" t="s">
        <v>88</v>
      </c>
      <c r="BK194" s="142">
        <f>ROUND(I194*H194,2)</f>
        <v>0</v>
      </c>
      <c r="BL194" s="15" t="s">
        <v>247</v>
      </c>
      <c r="BM194" s="141" t="s">
        <v>865</v>
      </c>
    </row>
    <row r="195" spans="2:65" s="1" customFormat="1" ht="24.2" customHeight="1">
      <c r="B195" s="30"/>
      <c r="C195" s="130" t="s">
        <v>518</v>
      </c>
      <c r="D195" s="130" t="s">
        <v>160</v>
      </c>
      <c r="E195" s="131" t="s">
        <v>2630</v>
      </c>
      <c r="F195" s="132" t="s">
        <v>2631</v>
      </c>
      <c r="G195" s="133" t="s">
        <v>307</v>
      </c>
      <c r="H195" s="134">
        <v>1</v>
      </c>
      <c r="I195" s="135"/>
      <c r="J195" s="136">
        <f>ROUND(I195*H195,2)</f>
        <v>0</v>
      </c>
      <c r="K195" s="132" t="s">
        <v>164</v>
      </c>
      <c r="L195" s="30"/>
      <c r="M195" s="137" t="s">
        <v>1</v>
      </c>
      <c r="N195" s="138" t="s">
        <v>45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247</v>
      </c>
      <c r="AT195" s="141" t="s">
        <v>160</v>
      </c>
      <c r="AU195" s="141" t="s">
        <v>90</v>
      </c>
      <c r="AY195" s="15" t="s">
        <v>158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88</v>
      </c>
      <c r="BK195" s="142">
        <f>ROUND(I195*H195,2)</f>
        <v>0</v>
      </c>
      <c r="BL195" s="15" t="s">
        <v>247</v>
      </c>
      <c r="BM195" s="141" t="s">
        <v>875</v>
      </c>
    </row>
    <row r="196" spans="2:65" s="1" customFormat="1" ht="24.2" customHeight="1">
      <c r="B196" s="30"/>
      <c r="C196" s="158" t="s">
        <v>523</v>
      </c>
      <c r="D196" s="158" t="s">
        <v>328</v>
      </c>
      <c r="E196" s="159" t="s">
        <v>2632</v>
      </c>
      <c r="F196" s="160" t="s">
        <v>2633</v>
      </c>
      <c r="G196" s="161" t="s">
        <v>307</v>
      </c>
      <c r="H196" s="162">
        <v>1</v>
      </c>
      <c r="I196" s="163"/>
      <c r="J196" s="164">
        <f>ROUND(I196*H196,2)</f>
        <v>0</v>
      </c>
      <c r="K196" s="160" t="s">
        <v>164</v>
      </c>
      <c r="L196" s="165"/>
      <c r="M196" s="166" t="s">
        <v>1</v>
      </c>
      <c r="N196" s="167" t="s">
        <v>45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327</v>
      </c>
      <c r="AT196" s="141" t="s">
        <v>328</v>
      </c>
      <c r="AU196" s="141" t="s">
        <v>90</v>
      </c>
      <c r="AY196" s="15" t="s">
        <v>158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88</v>
      </c>
      <c r="BK196" s="142">
        <f>ROUND(I196*H196,2)</f>
        <v>0</v>
      </c>
      <c r="BL196" s="15" t="s">
        <v>247</v>
      </c>
      <c r="BM196" s="141" t="s">
        <v>885</v>
      </c>
    </row>
    <row r="197" spans="2:65" s="1" customFormat="1" ht="24.2" customHeight="1">
      <c r="B197" s="30"/>
      <c r="C197" s="130" t="s">
        <v>527</v>
      </c>
      <c r="D197" s="130" t="s">
        <v>160</v>
      </c>
      <c r="E197" s="131" t="s">
        <v>2634</v>
      </c>
      <c r="F197" s="132" t="s">
        <v>2635</v>
      </c>
      <c r="G197" s="133" t="s">
        <v>307</v>
      </c>
      <c r="H197" s="134">
        <v>2</v>
      </c>
      <c r="I197" s="135"/>
      <c r="J197" s="136">
        <f>ROUND(I197*H197,2)</f>
        <v>0</v>
      </c>
      <c r="K197" s="132" t="s">
        <v>164</v>
      </c>
      <c r="L197" s="30"/>
      <c r="M197" s="137" t="s">
        <v>1</v>
      </c>
      <c r="N197" s="138" t="s">
        <v>45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247</v>
      </c>
      <c r="AT197" s="141" t="s">
        <v>160</v>
      </c>
      <c r="AU197" s="141" t="s">
        <v>90</v>
      </c>
      <c r="AY197" s="15" t="s">
        <v>158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5" t="s">
        <v>88</v>
      </c>
      <c r="BK197" s="142">
        <f>ROUND(I197*H197,2)</f>
        <v>0</v>
      </c>
      <c r="BL197" s="15" t="s">
        <v>247</v>
      </c>
      <c r="BM197" s="141" t="s">
        <v>898</v>
      </c>
    </row>
    <row r="198" spans="2:65" s="1" customFormat="1" ht="24.2" customHeight="1">
      <c r="B198" s="30"/>
      <c r="C198" s="158" t="s">
        <v>531</v>
      </c>
      <c r="D198" s="158" t="s">
        <v>328</v>
      </c>
      <c r="E198" s="159" t="s">
        <v>2636</v>
      </c>
      <c r="F198" s="160" t="s">
        <v>2637</v>
      </c>
      <c r="G198" s="161" t="s">
        <v>307</v>
      </c>
      <c r="H198" s="162">
        <v>2</v>
      </c>
      <c r="I198" s="163"/>
      <c r="J198" s="164">
        <f>ROUND(I198*H198,2)</f>
        <v>0</v>
      </c>
      <c r="K198" s="160" t="s">
        <v>164</v>
      </c>
      <c r="L198" s="165"/>
      <c r="M198" s="166" t="s">
        <v>1</v>
      </c>
      <c r="N198" s="167" t="s">
        <v>45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327</v>
      </c>
      <c r="AT198" s="141" t="s">
        <v>328</v>
      </c>
      <c r="AU198" s="141" t="s">
        <v>90</v>
      </c>
      <c r="AY198" s="15" t="s">
        <v>158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5" t="s">
        <v>88</v>
      </c>
      <c r="BK198" s="142">
        <f>ROUND(I198*H198,2)</f>
        <v>0</v>
      </c>
      <c r="BL198" s="15" t="s">
        <v>247</v>
      </c>
      <c r="BM198" s="141" t="s">
        <v>907</v>
      </c>
    </row>
    <row r="199" spans="2:65" s="1" customFormat="1" ht="33" customHeight="1">
      <c r="B199" s="30"/>
      <c r="C199" s="130" t="s">
        <v>535</v>
      </c>
      <c r="D199" s="130" t="s">
        <v>160</v>
      </c>
      <c r="E199" s="131" t="s">
        <v>2638</v>
      </c>
      <c r="F199" s="132" t="s">
        <v>2639</v>
      </c>
      <c r="G199" s="133" t="s">
        <v>307</v>
      </c>
      <c r="H199" s="134">
        <v>2</v>
      </c>
      <c r="I199" s="135"/>
      <c r="J199" s="136">
        <f>ROUND(I199*H199,2)</f>
        <v>0</v>
      </c>
      <c r="K199" s="132" t="s">
        <v>164</v>
      </c>
      <c r="L199" s="30"/>
      <c r="M199" s="137" t="s">
        <v>1</v>
      </c>
      <c r="N199" s="138" t="s">
        <v>45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247</v>
      </c>
      <c r="AT199" s="141" t="s">
        <v>160</v>
      </c>
      <c r="AU199" s="141" t="s">
        <v>90</v>
      </c>
      <c r="AY199" s="15" t="s">
        <v>158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5" t="s">
        <v>88</v>
      </c>
      <c r="BK199" s="142">
        <f>ROUND(I199*H199,2)</f>
        <v>0</v>
      </c>
      <c r="BL199" s="15" t="s">
        <v>247</v>
      </c>
      <c r="BM199" s="141" t="s">
        <v>919</v>
      </c>
    </row>
    <row r="200" spans="2:65" s="1" customFormat="1" ht="21.75" customHeight="1">
      <c r="B200" s="30"/>
      <c r="C200" s="158" t="s">
        <v>539</v>
      </c>
      <c r="D200" s="158" t="s">
        <v>328</v>
      </c>
      <c r="E200" s="159" t="s">
        <v>2640</v>
      </c>
      <c r="F200" s="160" t="s">
        <v>2641</v>
      </c>
      <c r="G200" s="161" t="s">
        <v>307</v>
      </c>
      <c r="H200" s="162">
        <v>2</v>
      </c>
      <c r="I200" s="163"/>
      <c r="J200" s="164">
        <f>ROUND(I200*H200,2)</f>
        <v>0</v>
      </c>
      <c r="K200" s="160" t="s">
        <v>164</v>
      </c>
      <c r="L200" s="165"/>
      <c r="M200" s="166" t="s">
        <v>1</v>
      </c>
      <c r="N200" s="167" t="s">
        <v>45</v>
      </c>
      <c r="P200" s="139">
        <f>O200*H200</f>
        <v>0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327</v>
      </c>
      <c r="AT200" s="141" t="s">
        <v>328</v>
      </c>
      <c r="AU200" s="141" t="s">
        <v>90</v>
      </c>
      <c r="AY200" s="15" t="s">
        <v>158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88</v>
      </c>
      <c r="BK200" s="142">
        <f>ROUND(I200*H200,2)</f>
        <v>0</v>
      </c>
      <c r="BL200" s="15" t="s">
        <v>247</v>
      </c>
      <c r="BM200" s="141" t="s">
        <v>930</v>
      </c>
    </row>
    <row r="201" spans="2:65" s="1" customFormat="1" ht="33" customHeight="1">
      <c r="B201" s="30"/>
      <c r="C201" s="130" t="s">
        <v>544</v>
      </c>
      <c r="D201" s="130" t="s">
        <v>160</v>
      </c>
      <c r="E201" s="131" t="s">
        <v>2642</v>
      </c>
      <c r="F201" s="132" t="s">
        <v>2643</v>
      </c>
      <c r="G201" s="133" t="s">
        <v>307</v>
      </c>
      <c r="H201" s="134">
        <v>2</v>
      </c>
      <c r="I201" s="135"/>
      <c r="J201" s="136">
        <f>ROUND(I201*H201,2)</f>
        <v>0</v>
      </c>
      <c r="K201" s="132" t="s">
        <v>164</v>
      </c>
      <c r="L201" s="30"/>
      <c r="M201" s="137" t="s">
        <v>1</v>
      </c>
      <c r="N201" s="138" t="s">
        <v>45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247</v>
      </c>
      <c r="AT201" s="141" t="s">
        <v>160</v>
      </c>
      <c r="AU201" s="141" t="s">
        <v>90</v>
      </c>
      <c r="AY201" s="15" t="s">
        <v>158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5" t="s">
        <v>88</v>
      </c>
      <c r="BK201" s="142">
        <f>ROUND(I201*H201,2)</f>
        <v>0</v>
      </c>
      <c r="BL201" s="15" t="s">
        <v>247</v>
      </c>
      <c r="BM201" s="141" t="s">
        <v>938</v>
      </c>
    </row>
    <row r="202" spans="2:65" s="1" customFormat="1" ht="16.5" customHeight="1">
      <c r="B202" s="30"/>
      <c r="C202" s="158" t="s">
        <v>548</v>
      </c>
      <c r="D202" s="158" t="s">
        <v>328</v>
      </c>
      <c r="E202" s="159" t="s">
        <v>2644</v>
      </c>
      <c r="F202" s="160" t="s">
        <v>2645</v>
      </c>
      <c r="G202" s="161" t="s">
        <v>307</v>
      </c>
      <c r="H202" s="162">
        <v>2</v>
      </c>
      <c r="I202" s="163"/>
      <c r="J202" s="164">
        <f>ROUND(I202*H202,2)</f>
        <v>0</v>
      </c>
      <c r="K202" s="160" t="s">
        <v>164</v>
      </c>
      <c r="L202" s="165"/>
      <c r="M202" s="166" t="s">
        <v>1</v>
      </c>
      <c r="N202" s="167" t="s">
        <v>45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327</v>
      </c>
      <c r="AT202" s="141" t="s">
        <v>328</v>
      </c>
      <c r="AU202" s="141" t="s">
        <v>90</v>
      </c>
      <c r="AY202" s="15" t="s">
        <v>158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88</v>
      </c>
      <c r="BK202" s="142">
        <f>ROUND(I202*H202,2)</f>
        <v>0</v>
      </c>
      <c r="BL202" s="15" t="s">
        <v>247</v>
      </c>
      <c r="BM202" s="141" t="s">
        <v>949</v>
      </c>
    </row>
    <row r="203" spans="2:65" s="1" customFormat="1" ht="37.9" customHeight="1">
      <c r="B203" s="30"/>
      <c r="C203" s="130" t="s">
        <v>552</v>
      </c>
      <c r="D203" s="130" t="s">
        <v>160</v>
      </c>
      <c r="E203" s="131" t="s">
        <v>2646</v>
      </c>
      <c r="F203" s="132" t="s">
        <v>2647</v>
      </c>
      <c r="G203" s="133" t="s">
        <v>307</v>
      </c>
      <c r="H203" s="134">
        <v>1</v>
      </c>
      <c r="I203" s="135"/>
      <c r="J203" s="136">
        <f>ROUND(I203*H203,2)</f>
        <v>0</v>
      </c>
      <c r="K203" s="132" t="s">
        <v>164</v>
      </c>
      <c r="L203" s="30"/>
      <c r="M203" s="137" t="s">
        <v>1</v>
      </c>
      <c r="N203" s="138" t="s">
        <v>45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247</v>
      </c>
      <c r="AT203" s="141" t="s">
        <v>160</v>
      </c>
      <c r="AU203" s="141" t="s">
        <v>90</v>
      </c>
      <c r="AY203" s="15" t="s">
        <v>158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88</v>
      </c>
      <c r="BK203" s="142">
        <f>ROUND(I203*H203,2)</f>
        <v>0</v>
      </c>
      <c r="BL203" s="15" t="s">
        <v>247</v>
      </c>
      <c r="BM203" s="141" t="s">
        <v>958</v>
      </c>
    </row>
    <row r="204" spans="2:65" s="1" customFormat="1" ht="24.2" customHeight="1">
      <c r="B204" s="30"/>
      <c r="C204" s="158" t="s">
        <v>558</v>
      </c>
      <c r="D204" s="158" t="s">
        <v>328</v>
      </c>
      <c r="E204" s="159" t="s">
        <v>2648</v>
      </c>
      <c r="F204" s="160" t="s">
        <v>2649</v>
      </c>
      <c r="G204" s="161" t="s">
        <v>307</v>
      </c>
      <c r="H204" s="162">
        <v>1</v>
      </c>
      <c r="I204" s="163"/>
      <c r="J204" s="164">
        <f>ROUND(I204*H204,2)</f>
        <v>0</v>
      </c>
      <c r="K204" s="160" t="s">
        <v>164</v>
      </c>
      <c r="L204" s="165"/>
      <c r="M204" s="166" t="s">
        <v>1</v>
      </c>
      <c r="N204" s="167" t="s">
        <v>45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327</v>
      </c>
      <c r="AT204" s="141" t="s">
        <v>328</v>
      </c>
      <c r="AU204" s="141" t="s">
        <v>90</v>
      </c>
      <c r="AY204" s="15" t="s">
        <v>158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5" t="s">
        <v>88</v>
      </c>
      <c r="BK204" s="142">
        <f>ROUND(I204*H204,2)</f>
        <v>0</v>
      </c>
      <c r="BL204" s="15" t="s">
        <v>247</v>
      </c>
      <c r="BM204" s="141" t="s">
        <v>967</v>
      </c>
    </row>
    <row r="205" spans="2:65" s="1" customFormat="1" ht="37.9" customHeight="1">
      <c r="B205" s="30"/>
      <c r="C205" s="130" t="s">
        <v>562</v>
      </c>
      <c r="D205" s="130" t="s">
        <v>160</v>
      </c>
      <c r="E205" s="131" t="s">
        <v>2650</v>
      </c>
      <c r="F205" s="132" t="s">
        <v>2651</v>
      </c>
      <c r="G205" s="133" t="s">
        <v>307</v>
      </c>
      <c r="H205" s="134">
        <v>26</v>
      </c>
      <c r="I205" s="135"/>
      <c r="J205" s="136">
        <f>ROUND(I205*H205,2)</f>
        <v>0</v>
      </c>
      <c r="K205" s="132" t="s">
        <v>164</v>
      </c>
      <c r="L205" s="30"/>
      <c r="M205" s="137" t="s">
        <v>1</v>
      </c>
      <c r="N205" s="138" t="s">
        <v>45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247</v>
      </c>
      <c r="AT205" s="141" t="s">
        <v>160</v>
      </c>
      <c r="AU205" s="141" t="s">
        <v>90</v>
      </c>
      <c r="AY205" s="15" t="s">
        <v>158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88</v>
      </c>
      <c r="BK205" s="142">
        <f>ROUND(I205*H205,2)</f>
        <v>0</v>
      </c>
      <c r="BL205" s="15" t="s">
        <v>247</v>
      </c>
      <c r="BM205" s="141" t="s">
        <v>976</v>
      </c>
    </row>
    <row r="206" spans="2:65" s="1" customFormat="1" ht="24.2" customHeight="1">
      <c r="B206" s="30"/>
      <c r="C206" s="158" t="s">
        <v>569</v>
      </c>
      <c r="D206" s="158" t="s">
        <v>328</v>
      </c>
      <c r="E206" s="159" t="s">
        <v>2652</v>
      </c>
      <c r="F206" s="160" t="s">
        <v>2653</v>
      </c>
      <c r="G206" s="161" t="s">
        <v>307</v>
      </c>
      <c r="H206" s="162">
        <v>26</v>
      </c>
      <c r="I206" s="163"/>
      <c r="J206" s="164">
        <f>ROUND(I206*H206,2)</f>
        <v>0</v>
      </c>
      <c r="K206" s="160" t="s">
        <v>164</v>
      </c>
      <c r="L206" s="165"/>
      <c r="M206" s="166" t="s">
        <v>1</v>
      </c>
      <c r="N206" s="167" t="s">
        <v>45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327</v>
      </c>
      <c r="AT206" s="141" t="s">
        <v>328</v>
      </c>
      <c r="AU206" s="141" t="s">
        <v>90</v>
      </c>
      <c r="AY206" s="15" t="s">
        <v>158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88</v>
      </c>
      <c r="BK206" s="142">
        <f>ROUND(I206*H206,2)</f>
        <v>0</v>
      </c>
      <c r="BL206" s="15" t="s">
        <v>247</v>
      </c>
      <c r="BM206" s="141" t="s">
        <v>985</v>
      </c>
    </row>
    <row r="207" spans="2:65" s="1" customFormat="1" ht="16.5" customHeight="1">
      <c r="B207" s="30"/>
      <c r="C207" s="158" t="s">
        <v>573</v>
      </c>
      <c r="D207" s="158" t="s">
        <v>328</v>
      </c>
      <c r="E207" s="159" t="s">
        <v>2654</v>
      </c>
      <c r="F207" s="160" t="s">
        <v>2655</v>
      </c>
      <c r="G207" s="161" t="s">
        <v>307</v>
      </c>
      <c r="H207" s="162">
        <v>9</v>
      </c>
      <c r="I207" s="163"/>
      <c r="J207" s="164">
        <f>ROUND(I207*H207,2)</f>
        <v>0</v>
      </c>
      <c r="K207" s="160" t="s">
        <v>164</v>
      </c>
      <c r="L207" s="165"/>
      <c r="M207" s="166" t="s">
        <v>1</v>
      </c>
      <c r="N207" s="167" t="s">
        <v>45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327</v>
      </c>
      <c r="AT207" s="141" t="s">
        <v>328</v>
      </c>
      <c r="AU207" s="141" t="s">
        <v>90</v>
      </c>
      <c r="AY207" s="15" t="s">
        <v>158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5" t="s">
        <v>88</v>
      </c>
      <c r="BK207" s="142">
        <f>ROUND(I207*H207,2)</f>
        <v>0</v>
      </c>
      <c r="BL207" s="15" t="s">
        <v>247</v>
      </c>
      <c r="BM207" s="141" t="s">
        <v>995</v>
      </c>
    </row>
    <row r="208" spans="2:65" s="1" customFormat="1" ht="16.5" customHeight="1">
      <c r="B208" s="30"/>
      <c r="C208" s="158" t="s">
        <v>578</v>
      </c>
      <c r="D208" s="158" t="s">
        <v>328</v>
      </c>
      <c r="E208" s="159" t="s">
        <v>2656</v>
      </c>
      <c r="F208" s="160" t="s">
        <v>2657</v>
      </c>
      <c r="G208" s="161" t="s">
        <v>307</v>
      </c>
      <c r="H208" s="162">
        <v>9</v>
      </c>
      <c r="I208" s="163"/>
      <c r="J208" s="164">
        <f>ROUND(I208*H208,2)</f>
        <v>0</v>
      </c>
      <c r="K208" s="160" t="s">
        <v>164</v>
      </c>
      <c r="L208" s="165"/>
      <c r="M208" s="166" t="s">
        <v>1</v>
      </c>
      <c r="N208" s="167" t="s">
        <v>45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327</v>
      </c>
      <c r="AT208" s="141" t="s">
        <v>328</v>
      </c>
      <c r="AU208" s="141" t="s">
        <v>90</v>
      </c>
      <c r="AY208" s="15" t="s">
        <v>158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88</v>
      </c>
      <c r="BK208" s="142">
        <f>ROUND(I208*H208,2)</f>
        <v>0</v>
      </c>
      <c r="BL208" s="15" t="s">
        <v>247</v>
      </c>
      <c r="BM208" s="141" t="s">
        <v>1005</v>
      </c>
    </row>
    <row r="209" spans="2:65" s="1" customFormat="1" ht="16.5" customHeight="1">
      <c r="B209" s="30"/>
      <c r="C209" s="158" t="s">
        <v>582</v>
      </c>
      <c r="D209" s="158" t="s">
        <v>328</v>
      </c>
      <c r="E209" s="159" t="s">
        <v>2658</v>
      </c>
      <c r="F209" s="160" t="s">
        <v>2659</v>
      </c>
      <c r="G209" s="161" t="s">
        <v>307</v>
      </c>
      <c r="H209" s="162">
        <v>9</v>
      </c>
      <c r="I209" s="163"/>
      <c r="J209" s="164">
        <f>ROUND(I209*H209,2)</f>
        <v>0</v>
      </c>
      <c r="K209" s="160" t="s">
        <v>164</v>
      </c>
      <c r="L209" s="165"/>
      <c r="M209" s="166" t="s">
        <v>1</v>
      </c>
      <c r="N209" s="167" t="s">
        <v>45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327</v>
      </c>
      <c r="AT209" s="141" t="s">
        <v>328</v>
      </c>
      <c r="AU209" s="141" t="s">
        <v>90</v>
      </c>
      <c r="AY209" s="15" t="s">
        <v>158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5" t="s">
        <v>88</v>
      </c>
      <c r="BK209" s="142">
        <f>ROUND(I209*H209,2)</f>
        <v>0</v>
      </c>
      <c r="BL209" s="15" t="s">
        <v>247</v>
      </c>
      <c r="BM209" s="141" t="s">
        <v>1014</v>
      </c>
    </row>
    <row r="210" spans="2:65" s="1" customFormat="1" ht="24.2" customHeight="1">
      <c r="B210" s="30"/>
      <c r="C210" s="130" t="s">
        <v>586</v>
      </c>
      <c r="D210" s="130" t="s">
        <v>160</v>
      </c>
      <c r="E210" s="131" t="s">
        <v>2660</v>
      </c>
      <c r="F210" s="132" t="s">
        <v>2661</v>
      </c>
      <c r="G210" s="133" t="s">
        <v>307</v>
      </c>
      <c r="H210" s="134">
        <v>26</v>
      </c>
      <c r="I210" s="135"/>
      <c r="J210" s="136">
        <f>ROUND(I210*H210,2)</f>
        <v>0</v>
      </c>
      <c r="K210" s="132" t="s">
        <v>164</v>
      </c>
      <c r="L210" s="30"/>
      <c r="M210" s="137" t="s">
        <v>1</v>
      </c>
      <c r="N210" s="138" t="s">
        <v>45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247</v>
      </c>
      <c r="AT210" s="141" t="s">
        <v>160</v>
      </c>
      <c r="AU210" s="141" t="s">
        <v>90</v>
      </c>
      <c r="AY210" s="15" t="s">
        <v>158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88</v>
      </c>
      <c r="BK210" s="142">
        <f>ROUND(I210*H210,2)</f>
        <v>0</v>
      </c>
      <c r="BL210" s="15" t="s">
        <v>247</v>
      </c>
      <c r="BM210" s="141" t="s">
        <v>1025</v>
      </c>
    </row>
    <row r="211" spans="2:65" s="1" customFormat="1" ht="24.2" customHeight="1">
      <c r="B211" s="30"/>
      <c r="C211" s="130" t="s">
        <v>590</v>
      </c>
      <c r="D211" s="130" t="s">
        <v>160</v>
      </c>
      <c r="E211" s="131" t="s">
        <v>2662</v>
      </c>
      <c r="F211" s="132" t="s">
        <v>2663</v>
      </c>
      <c r="G211" s="133" t="s">
        <v>307</v>
      </c>
      <c r="H211" s="134">
        <v>2</v>
      </c>
      <c r="I211" s="135"/>
      <c r="J211" s="136">
        <f>ROUND(I211*H211,2)</f>
        <v>0</v>
      </c>
      <c r="K211" s="132" t="s">
        <v>164</v>
      </c>
      <c r="L211" s="30"/>
      <c r="M211" s="137" t="s">
        <v>1</v>
      </c>
      <c r="N211" s="138" t="s">
        <v>45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247</v>
      </c>
      <c r="AT211" s="141" t="s">
        <v>160</v>
      </c>
      <c r="AU211" s="141" t="s">
        <v>90</v>
      </c>
      <c r="AY211" s="15" t="s">
        <v>158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88</v>
      </c>
      <c r="BK211" s="142">
        <f>ROUND(I211*H211,2)</f>
        <v>0</v>
      </c>
      <c r="BL211" s="15" t="s">
        <v>247</v>
      </c>
      <c r="BM211" s="141" t="s">
        <v>1038</v>
      </c>
    </row>
    <row r="212" spans="2:65" s="1" customFormat="1" ht="24.2" customHeight="1">
      <c r="B212" s="30"/>
      <c r="C212" s="130" t="s">
        <v>594</v>
      </c>
      <c r="D212" s="130" t="s">
        <v>160</v>
      </c>
      <c r="E212" s="131" t="s">
        <v>2664</v>
      </c>
      <c r="F212" s="132" t="s">
        <v>2665</v>
      </c>
      <c r="G212" s="133" t="s">
        <v>307</v>
      </c>
      <c r="H212" s="134">
        <v>37</v>
      </c>
      <c r="I212" s="135"/>
      <c r="J212" s="136">
        <f>ROUND(I212*H212,2)</f>
        <v>0</v>
      </c>
      <c r="K212" s="132" t="s">
        <v>164</v>
      </c>
      <c r="L212" s="30"/>
      <c r="M212" s="137" t="s">
        <v>1</v>
      </c>
      <c r="N212" s="138" t="s">
        <v>45</v>
      </c>
      <c r="P212" s="139">
        <f>O212*H212</f>
        <v>0</v>
      </c>
      <c r="Q212" s="139">
        <v>0</v>
      </c>
      <c r="R212" s="139">
        <f>Q212*H212</f>
        <v>0</v>
      </c>
      <c r="S212" s="139">
        <v>0</v>
      </c>
      <c r="T212" s="140">
        <f>S212*H212</f>
        <v>0</v>
      </c>
      <c r="AR212" s="141" t="s">
        <v>247</v>
      </c>
      <c r="AT212" s="141" t="s">
        <v>160</v>
      </c>
      <c r="AU212" s="141" t="s">
        <v>90</v>
      </c>
      <c r="AY212" s="15" t="s">
        <v>158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5" t="s">
        <v>88</v>
      </c>
      <c r="BK212" s="142">
        <f>ROUND(I212*H212,2)</f>
        <v>0</v>
      </c>
      <c r="BL212" s="15" t="s">
        <v>247</v>
      </c>
      <c r="BM212" s="141" t="s">
        <v>1047</v>
      </c>
    </row>
    <row r="213" spans="2:65" s="1" customFormat="1" ht="24.2" customHeight="1">
      <c r="B213" s="30"/>
      <c r="C213" s="130" t="s">
        <v>599</v>
      </c>
      <c r="D213" s="130" t="s">
        <v>160</v>
      </c>
      <c r="E213" s="131" t="s">
        <v>2666</v>
      </c>
      <c r="F213" s="132" t="s">
        <v>2667</v>
      </c>
      <c r="G213" s="133" t="s">
        <v>307</v>
      </c>
      <c r="H213" s="134">
        <v>4</v>
      </c>
      <c r="I213" s="135"/>
      <c r="J213" s="136">
        <f>ROUND(I213*H213,2)</f>
        <v>0</v>
      </c>
      <c r="K213" s="132" t="s">
        <v>164</v>
      </c>
      <c r="L213" s="30"/>
      <c r="M213" s="137" t="s">
        <v>1</v>
      </c>
      <c r="N213" s="138" t="s">
        <v>45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247</v>
      </c>
      <c r="AT213" s="141" t="s">
        <v>160</v>
      </c>
      <c r="AU213" s="141" t="s">
        <v>90</v>
      </c>
      <c r="AY213" s="15" t="s">
        <v>158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88</v>
      </c>
      <c r="BK213" s="142">
        <f>ROUND(I213*H213,2)</f>
        <v>0</v>
      </c>
      <c r="BL213" s="15" t="s">
        <v>247</v>
      </c>
      <c r="BM213" s="141" t="s">
        <v>1058</v>
      </c>
    </row>
    <row r="214" spans="2:65" s="1" customFormat="1" ht="21.75" customHeight="1">
      <c r="B214" s="30"/>
      <c r="C214" s="158" t="s">
        <v>607</v>
      </c>
      <c r="D214" s="158" t="s">
        <v>328</v>
      </c>
      <c r="E214" s="159" t="s">
        <v>2668</v>
      </c>
      <c r="F214" s="160" t="s">
        <v>2669</v>
      </c>
      <c r="G214" s="161" t="s">
        <v>307</v>
      </c>
      <c r="H214" s="162">
        <v>4</v>
      </c>
      <c r="I214" s="163"/>
      <c r="J214" s="164">
        <f>ROUND(I214*H214,2)</f>
        <v>0</v>
      </c>
      <c r="K214" s="160" t="s">
        <v>164</v>
      </c>
      <c r="L214" s="165"/>
      <c r="M214" s="166" t="s">
        <v>1</v>
      </c>
      <c r="N214" s="167" t="s">
        <v>45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327</v>
      </c>
      <c r="AT214" s="141" t="s">
        <v>328</v>
      </c>
      <c r="AU214" s="141" t="s">
        <v>90</v>
      </c>
      <c r="AY214" s="15" t="s">
        <v>158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88</v>
      </c>
      <c r="BK214" s="142">
        <f>ROUND(I214*H214,2)</f>
        <v>0</v>
      </c>
      <c r="BL214" s="15" t="s">
        <v>247</v>
      </c>
      <c r="BM214" s="141" t="s">
        <v>1069</v>
      </c>
    </row>
    <row r="215" spans="2:65" s="1" customFormat="1" ht="21.75" customHeight="1">
      <c r="B215" s="30"/>
      <c r="C215" s="130" t="s">
        <v>611</v>
      </c>
      <c r="D215" s="130" t="s">
        <v>160</v>
      </c>
      <c r="E215" s="131" t="s">
        <v>2670</v>
      </c>
      <c r="F215" s="132" t="s">
        <v>2671</v>
      </c>
      <c r="G215" s="133" t="s">
        <v>307</v>
      </c>
      <c r="H215" s="134">
        <v>4</v>
      </c>
      <c r="I215" s="135"/>
      <c r="J215" s="136">
        <f>ROUND(I215*H215,2)</f>
        <v>0</v>
      </c>
      <c r="K215" s="132" t="s">
        <v>1</v>
      </c>
      <c r="L215" s="30"/>
      <c r="M215" s="137" t="s">
        <v>1</v>
      </c>
      <c r="N215" s="138" t="s">
        <v>45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247</v>
      </c>
      <c r="AT215" s="141" t="s">
        <v>160</v>
      </c>
      <c r="AU215" s="141" t="s">
        <v>90</v>
      </c>
      <c r="AY215" s="15" t="s">
        <v>158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5" t="s">
        <v>88</v>
      </c>
      <c r="BK215" s="142">
        <f>ROUND(I215*H215,2)</f>
        <v>0</v>
      </c>
      <c r="BL215" s="15" t="s">
        <v>247</v>
      </c>
      <c r="BM215" s="141" t="s">
        <v>1080</v>
      </c>
    </row>
    <row r="216" spans="2:65" s="1" customFormat="1" ht="16.5" customHeight="1">
      <c r="B216" s="30"/>
      <c r="C216" s="158" t="s">
        <v>615</v>
      </c>
      <c r="D216" s="158" t="s">
        <v>328</v>
      </c>
      <c r="E216" s="159" t="s">
        <v>2672</v>
      </c>
      <c r="F216" s="160" t="s">
        <v>2673</v>
      </c>
      <c r="G216" s="161" t="s">
        <v>307</v>
      </c>
      <c r="H216" s="162">
        <v>2</v>
      </c>
      <c r="I216" s="163"/>
      <c r="J216" s="164">
        <f>ROUND(I216*H216,2)</f>
        <v>0</v>
      </c>
      <c r="K216" s="160" t="s">
        <v>164</v>
      </c>
      <c r="L216" s="165"/>
      <c r="M216" s="166" t="s">
        <v>1</v>
      </c>
      <c r="N216" s="167" t="s">
        <v>45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327</v>
      </c>
      <c r="AT216" s="141" t="s">
        <v>328</v>
      </c>
      <c r="AU216" s="141" t="s">
        <v>90</v>
      </c>
      <c r="AY216" s="15" t="s">
        <v>158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5" t="s">
        <v>88</v>
      </c>
      <c r="BK216" s="142">
        <f>ROUND(I216*H216,2)</f>
        <v>0</v>
      </c>
      <c r="BL216" s="15" t="s">
        <v>247</v>
      </c>
      <c r="BM216" s="141" t="s">
        <v>1091</v>
      </c>
    </row>
    <row r="217" spans="2:65" s="1" customFormat="1" ht="16.5" customHeight="1">
      <c r="B217" s="30"/>
      <c r="C217" s="158" t="s">
        <v>621</v>
      </c>
      <c r="D217" s="158" t="s">
        <v>328</v>
      </c>
      <c r="E217" s="159" t="s">
        <v>2674</v>
      </c>
      <c r="F217" s="160" t="s">
        <v>2675</v>
      </c>
      <c r="G217" s="161" t="s">
        <v>307</v>
      </c>
      <c r="H217" s="162">
        <v>2</v>
      </c>
      <c r="I217" s="163"/>
      <c r="J217" s="164">
        <f>ROUND(I217*H217,2)</f>
        <v>0</v>
      </c>
      <c r="K217" s="160" t="s">
        <v>164</v>
      </c>
      <c r="L217" s="165"/>
      <c r="M217" s="166" t="s">
        <v>1</v>
      </c>
      <c r="N217" s="167" t="s">
        <v>45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327</v>
      </c>
      <c r="AT217" s="141" t="s">
        <v>328</v>
      </c>
      <c r="AU217" s="141" t="s">
        <v>90</v>
      </c>
      <c r="AY217" s="15" t="s">
        <v>158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5" t="s">
        <v>88</v>
      </c>
      <c r="BK217" s="142">
        <f>ROUND(I217*H217,2)</f>
        <v>0</v>
      </c>
      <c r="BL217" s="15" t="s">
        <v>247</v>
      </c>
      <c r="BM217" s="141" t="s">
        <v>1102</v>
      </c>
    </row>
    <row r="218" spans="2:65" s="1" customFormat="1" ht="16.5" customHeight="1">
      <c r="B218" s="30"/>
      <c r="C218" s="158" t="s">
        <v>625</v>
      </c>
      <c r="D218" s="158" t="s">
        <v>328</v>
      </c>
      <c r="E218" s="159" t="s">
        <v>2654</v>
      </c>
      <c r="F218" s="160" t="s">
        <v>2655</v>
      </c>
      <c r="G218" s="161" t="s">
        <v>307</v>
      </c>
      <c r="H218" s="162">
        <v>4</v>
      </c>
      <c r="I218" s="163"/>
      <c r="J218" s="164">
        <f>ROUND(I218*H218,2)</f>
        <v>0</v>
      </c>
      <c r="K218" s="160" t="s">
        <v>164</v>
      </c>
      <c r="L218" s="165"/>
      <c r="M218" s="166" t="s">
        <v>1</v>
      </c>
      <c r="N218" s="167" t="s">
        <v>45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327</v>
      </c>
      <c r="AT218" s="141" t="s">
        <v>328</v>
      </c>
      <c r="AU218" s="141" t="s">
        <v>90</v>
      </c>
      <c r="AY218" s="15" t="s">
        <v>158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88</v>
      </c>
      <c r="BK218" s="142">
        <f>ROUND(I218*H218,2)</f>
        <v>0</v>
      </c>
      <c r="BL218" s="15" t="s">
        <v>247</v>
      </c>
      <c r="BM218" s="141" t="s">
        <v>1114</v>
      </c>
    </row>
    <row r="219" spans="2:65" s="1" customFormat="1" ht="24.2" customHeight="1">
      <c r="B219" s="30"/>
      <c r="C219" s="130" t="s">
        <v>629</v>
      </c>
      <c r="D219" s="130" t="s">
        <v>160</v>
      </c>
      <c r="E219" s="131" t="s">
        <v>2676</v>
      </c>
      <c r="F219" s="132" t="s">
        <v>2677</v>
      </c>
      <c r="G219" s="133" t="s">
        <v>307</v>
      </c>
      <c r="H219" s="134">
        <v>20</v>
      </c>
      <c r="I219" s="135"/>
      <c r="J219" s="136">
        <f>ROUND(I219*H219,2)</f>
        <v>0</v>
      </c>
      <c r="K219" s="132" t="s">
        <v>164</v>
      </c>
      <c r="L219" s="30"/>
      <c r="M219" s="137" t="s">
        <v>1</v>
      </c>
      <c r="N219" s="138" t="s">
        <v>45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247</v>
      </c>
      <c r="AT219" s="141" t="s">
        <v>160</v>
      </c>
      <c r="AU219" s="141" t="s">
        <v>90</v>
      </c>
      <c r="AY219" s="15" t="s">
        <v>158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5" t="s">
        <v>88</v>
      </c>
      <c r="BK219" s="142">
        <f>ROUND(I219*H219,2)</f>
        <v>0</v>
      </c>
      <c r="BL219" s="15" t="s">
        <v>247</v>
      </c>
      <c r="BM219" s="141" t="s">
        <v>1124</v>
      </c>
    </row>
    <row r="220" spans="2:65" s="1" customFormat="1" ht="33" customHeight="1">
      <c r="B220" s="30"/>
      <c r="C220" s="130" t="s">
        <v>633</v>
      </c>
      <c r="D220" s="130" t="s">
        <v>160</v>
      </c>
      <c r="E220" s="131" t="s">
        <v>2678</v>
      </c>
      <c r="F220" s="132" t="s">
        <v>2679</v>
      </c>
      <c r="G220" s="133" t="s">
        <v>307</v>
      </c>
      <c r="H220" s="134">
        <v>2</v>
      </c>
      <c r="I220" s="135"/>
      <c r="J220" s="136">
        <f>ROUND(I220*H220,2)</f>
        <v>0</v>
      </c>
      <c r="K220" s="132" t="s">
        <v>164</v>
      </c>
      <c r="L220" s="30"/>
      <c r="M220" s="137" t="s">
        <v>1</v>
      </c>
      <c r="N220" s="138" t="s">
        <v>45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247</v>
      </c>
      <c r="AT220" s="141" t="s">
        <v>160</v>
      </c>
      <c r="AU220" s="141" t="s">
        <v>90</v>
      </c>
      <c r="AY220" s="15" t="s">
        <v>158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88</v>
      </c>
      <c r="BK220" s="142">
        <f>ROUND(I220*H220,2)</f>
        <v>0</v>
      </c>
      <c r="BL220" s="15" t="s">
        <v>247</v>
      </c>
      <c r="BM220" s="141" t="s">
        <v>1134</v>
      </c>
    </row>
    <row r="221" spans="2:65" s="1" customFormat="1" ht="24.2" customHeight="1">
      <c r="B221" s="30"/>
      <c r="C221" s="158" t="s">
        <v>639</v>
      </c>
      <c r="D221" s="158" t="s">
        <v>328</v>
      </c>
      <c r="E221" s="159" t="s">
        <v>2680</v>
      </c>
      <c r="F221" s="160" t="s">
        <v>2681</v>
      </c>
      <c r="G221" s="161" t="s">
        <v>307</v>
      </c>
      <c r="H221" s="162">
        <v>2</v>
      </c>
      <c r="I221" s="163"/>
      <c r="J221" s="164">
        <f>ROUND(I221*H221,2)</f>
        <v>0</v>
      </c>
      <c r="K221" s="160" t="s">
        <v>164</v>
      </c>
      <c r="L221" s="165"/>
      <c r="M221" s="166" t="s">
        <v>1</v>
      </c>
      <c r="N221" s="167" t="s">
        <v>45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327</v>
      </c>
      <c r="AT221" s="141" t="s">
        <v>328</v>
      </c>
      <c r="AU221" s="141" t="s">
        <v>90</v>
      </c>
      <c r="AY221" s="15" t="s">
        <v>158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88</v>
      </c>
      <c r="BK221" s="142">
        <f>ROUND(I221*H221,2)</f>
        <v>0</v>
      </c>
      <c r="BL221" s="15" t="s">
        <v>247</v>
      </c>
      <c r="BM221" s="141" t="s">
        <v>1144</v>
      </c>
    </row>
    <row r="222" spans="2:65" s="1" customFormat="1" ht="44.25" customHeight="1">
      <c r="B222" s="30"/>
      <c r="C222" s="130" t="s">
        <v>643</v>
      </c>
      <c r="D222" s="130" t="s">
        <v>160</v>
      </c>
      <c r="E222" s="131" t="s">
        <v>2682</v>
      </c>
      <c r="F222" s="132" t="s">
        <v>2683</v>
      </c>
      <c r="G222" s="133" t="s">
        <v>239</v>
      </c>
      <c r="H222" s="134">
        <v>0.52200000000000002</v>
      </c>
      <c r="I222" s="135"/>
      <c r="J222" s="136">
        <f>ROUND(I222*H222,2)</f>
        <v>0</v>
      </c>
      <c r="K222" s="132" t="s">
        <v>164</v>
      </c>
      <c r="L222" s="30"/>
      <c r="M222" s="137" t="s">
        <v>1</v>
      </c>
      <c r="N222" s="138" t="s">
        <v>45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247</v>
      </c>
      <c r="AT222" s="141" t="s">
        <v>160</v>
      </c>
      <c r="AU222" s="141" t="s">
        <v>90</v>
      </c>
      <c r="AY222" s="15" t="s">
        <v>158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5" t="s">
        <v>88</v>
      </c>
      <c r="BK222" s="142">
        <f>ROUND(I222*H222,2)</f>
        <v>0</v>
      </c>
      <c r="BL222" s="15" t="s">
        <v>247</v>
      </c>
      <c r="BM222" s="141" t="s">
        <v>1152</v>
      </c>
    </row>
    <row r="223" spans="2:65" s="11" customFormat="1" ht="25.9" customHeight="1">
      <c r="B223" s="118"/>
      <c r="D223" s="119" t="s">
        <v>79</v>
      </c>
      <c r="E223" s="120" t="s">
        <v>2684</v>
      </c>
      <c r="F223" s="120" t="s">
        <v>2685</v>
      </c>
      <c r="I223" s="121"/>
      <c r="J223" s="122">
        <f>BK223</f>
        <v>0</v>
      </c>
      <c r="L223" s="118"/>
      <c r="M223" s="123"/>
      <c r="P223" s="124">
        <f>SUM(P224:P225)</f>
        <v>0</v>
      </c>
      <c r="R223" s="124">
        <f>SUM(R224:R225)</f>
        <v>0</v>
      </c>
      <c r="T223" s="125">
        <f>SUM(T224:T225)</f>
        <v>0</v>
      </c>
      <c r="AR223" s="119" t="s">
        <v>165</v>
      </c>
      <c r="AT223" s="126" t="s">
        <v>79</v>
      </c>
      <c r="AU223" s="126" t="s">
        <v>80</v>
      </c>
      <c r="AY223" s="119" t="s">
        <v>158</v>
      </c>
      <c r="BK223" s="127">
        <f>SUM(BK224:BK225)</f>
        <v>0</v>
      </c>
    </row>
    <row r="224" spans="2:65" s="1" customFormat="1" ht="33" customHeight="1">
      <c r="B224" s="30"/>
      <c r="C224" s="130" t="s">
        <v>651</v>
      </c>
      <c r="D224" s="130" t="s">
        <v>160</v>
      </c>
      <c r="E224" s="131" t="s">
        <v>2686</v>
      </c>
      <c r="F224" s="132" t="s">
        <v>2687</v>
      </c>
      <c r="G224" s="133" t="s">
        <v>2688</v>
      </c>
      <c r="H224" s="134">
        <v>16</v>
      </c>
      <c r="I224" s="135"/>
      <c r="J224" s="136">
        <f>ROUND(I224*H224,2)</f>
        <v>0</v>
      </c>
      <c r="K224" s="132" t="s">
        <v>164</v>
      </c>
      <c r="L224" s="30"/>
      <c r="M224" s="137" t="s">
        <v>1</v>
      </c>
      <c r="N224" s="138" t="s">
        <v>45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2689</v>
      </c>
      <c r="AT224" s="141" t="s">
        <v>160</v>
      </c>
      <c r="AU224" s="141" t="s">
        <v>88</v>
      </c>
      <c r="AY224" s="15" t="s">
        <v>158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5" t="s">
        <v>88</v>
      </c>
      <c r="BK224" s="142">
        <f>ROUND(I224*H224,2)</f>
        <v>0</v>
      </c>
      <c r="BL224" s="15" t="s">
        <v>2689</v>
      </c>
      <c r="BM224" s="141" t="s">
        <v>1160</v>
      </c>
    </row>
    <row r="225" spans="2:65" s="1" customFormat="1">
      <c r="B225" s="30"/>
      <c r="D225" s="144" t="s">
        <v>417</v>
      </c>
      <c r="F225" s="168" t="s">
        <v>2690</v>
      </c>
      <c r="I225" s="169"/>
      <c r="L225" s="30"/>
      <c r="M225" s="170"/>
      <c r="T225" s="54"/>
      <c r="AT225" s="15" t="s">
        <v>417</v>
      </c>
      <c r="AU225" s="15" t="s">
        <v>88</v>
      </c>
    </row>
    <row r="226" spans="2:65" s="11" customFormat="1" ht="25.9" customHeight="1">
      <c r="B226" s="118"/>
      <c r="D226" s="119" t="s">
        <v>79</v>
      </c>
      <c r="E226" s="120" t="s">
        <v>1763</v>
      </c>
      <c r="F226" s="120" t="s">
        <v>1764</v>
      </c>
      <c r="I226" s="121"/>
      <c r="J226" s="122">
        <f>BK226</f>
        <v>0</v>
      </c>
      <c r="L226" s="118"/>
      <c r="M226" s="123"/>
      <c r="P226" s="124">
        <f>P227+P230</f>
        <v>0</v>
      </c>
      <c r="R226" s="124">
        <f>R227+R230</f>
        <v>0</v>
      </c>
      <c r="T226" s="125">
        <f>T227+T230</f>
        <v>0</v>
      </c>
      <c r="AR226" s="119" t="s">
        <v>190</v>
      </c>
      <c r="AT226" s="126" t="s">
        <v>79</v>
      </c>
      <c r="AU226" s="126" t="s">
        <v>80</v>
      </c>
      <c r="AY226" s="119" t="s">
        <v>158</v>
      </c>
      <c r="BK226" s="127">
        <f>BK227+BK230</f>
        <v>0</v>
      </c>
    </row>
    <row r="227" spans="2:65" s="11" customFormat="1" ht="22.9" customHeight="1">
      <c r="B227" s="118"/>
      <c r="D227" s="119" t="s">
        <v>79</v>
      </c>
      <c r="E227" s="128" t="s">
        <v>1772</v>
      </c>
      <c r="F227" s="128" t="s">
        <v>1773</v>
      </c>
      <c r="I227" s="121"/>
      <c r="J227" s="129">
        <f>BK227</f>
        <v>0</v>
      </c>
      <c r="L227" s="118"/>
      <c r="M227" s="123"/>
      <c r="P227" s="124">
        <f>SUM(P228:P229)</f>
        <v>0</v>
      </c>
      <c r="R227" s="124">
        <f>SUM(R228:R229)</f>
        <v>0</v>
      </c>
      <c r="T227" s="125">
        <f>SUM(T228:T229)</f>
        <v>0</v>
      </c>
      <c r="AR227" s="119" t="s">
        <v>190</v>
      </c>
      <c r="AT227" s="126" t="s">
        <v>79</v>
      </c>
      <c r="AU227" s="126" t="s">
        <v>88</v>
      </c>
      <c r="AY227" s="119" t="s">
        <v>158</v>
      </c>
      <c r="BK227" s="127">
        <f>SUM(BK228:BK229)</f>
        <v>0</v>
      </c>
    </row>
    <row r="228" spans="2:65" s="1" customFormat="1" ht="16.5" customHeight="1">
      <c r="B228" s="30"/>
      <c r="C228" s="130" t="s">
        <v>658</v>
      </c>
      <c r="D228" s="130" t="s">
        <v>160</v>
      </c>
      <c r="E228" s="131" t="s">
        <v>2691</v>
      </c>
      <c r="F228" s="132" t="s">
        <v>2692</v>
      </c>
      <c r="G228" s="133" t="s">
        <v>1769</v>
      </c>
      <c r="H228" s="134">
        <v>1</v>
      </c>
      <c r="I228" s="135"/>
      <c r="J228" s="136">
        <f>ROUND(I228*H228,2)</f>
        <v>0</v>
      </c>
      <c r="K228" s="132" t="s">
        <v>164</v>
      </c>
      <c r="L228" s="30"/>
      <c r="M228" s="137" t="s">
        <v>1</v>
      </c>
      <c r="N228" s="138" t="s">
        <v>45</v>
      </c>
      <c r="P228" s="139">
        <f>O228*H228</f>
        <v>0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165</v>
      </c>
      <c r="AT228" s="141" t="s">
        <v>160</v>
      </c>
      <c r="AU228" s="141" t="s">
        <v>90</v>
      </c>
      <c r="AY228" s="15" t="s">
        <v>158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5" t="s">
        <v>88</v>
      </c>
      <c r="BK228" s="142">
        <f>ROUND(I228*H228,2)</f>
        <v>0</v>
      </c>
      <c r="BL228" s="15" t="s">
        <v>165</v>
      </c>
      <c r="BM228" s="141" t="s">
        <v>1168</v>
      </c>
    </row>
    <row r="229" spans="2:65" s="1" customFormat="1">
      <c r="B229" s="30"/>
      <c r="D229" s="144" t="s">
        <v>417</v>
      </c>
      <c r="F229" s="168" t="s">
        <v>2693</v>
      </c>
      <c r="I229" s="169"/>
      <c r="L229" s="30"/>
      <c r="M229" s="170"/>
      <c r="T229" s="54"/>
      <c r="AT229" s="15" t="s">
        <v>417</v>
      </c>
      <c r="AU229" s="15" t="s">
        <v>90</v>
      </c>
    </row>
    <row r="230" spans="2:65" s="11" customFormat="1" ht="22.9" customHeight="1">
      <c r="B230" s="118"/>
      <c r="D230" s="119" t="s">
        <v>79</v>
      </c>
      <c r="E230" s="128" t="s">
        <v>2694</v>
      </c>
      <c r="F230" s="128" t="s">
        <v>2695</v>
      </c>
      <c r="I230" s="121"/>
      <c r="J230" s="129">
        <f>BK230</f>
        <v>0</v>
      </c>
      <c r="L230" s="118"/>
      <c r="M230" s="123"/>
      <c r="P230" s="124">
        <f>P231</f>
        <v>0</v>
      </c>
      <c r="R230" s="124">
        <f>R231</f>
        <v>0</v>
      </c>
      <c r="T230" s="125">
        <f>T231</f>
        <v>0</v>
      </c>
      <c r="AR230" s="119" t="s">
        <v>190</v>
      </c>
      <c r="AT230" s="126" t="s">
        <v>79</v>
      </c>
      <c r="AU230" s="126" t="s">
        <v>88</v>
      </c>
      <c r="AY230" s="119" t="s">
        <v>158</v>
      </c>
      <c r="BK230" s="127">
        <f>BK231</f>
        <v>0</v>
      </c>
    </row>
    <row r="231" spans="2:65" s="1" customFormat="1" ht="16.5" customHeight="1">
      <c r="B231" s="30"/>
      <c r="C231" s="130" t="s">
        <v>665</v>
      </c>
      <c r="D231" s="130" t="s">
        <v>160</v>
      </c>
      <c r="E231" s="131" t="s">
        <v>2696</v>
      </c>
      <c r="F231" s="132" t="s">
        <v>2697</v>
      </c>
      <c r="G231" s="133" t="s">
        <v>1769</v>
      </c>
      <c r="H231" s="134">
        <v>1</v>
      </c>
      <c r="I231" s="135"/>
      <c r="J231" s="136">
        <f>ROUND(I231*H231,2)</f>
        <v>0</v>
      </c>
      <c r="K231" s="132" t="s">
        <v>164</v>
      </c>
      <c r="L231" s="30"/>
      <c r="M231" s="171" t="s">
        <v>1</v>
      </c>
      <c r="N231" s="172" t="s">
        <v>45</v>
      </c>
      <c r="O231" s="173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AR231" s="141" t="s">
        <v>165</v>
      </c>
      <c r="AT231" s="141" t="s">
        <v>160</v>
      </c>
      <c r="AU231" s="141" t="s">
        <v>90</v>
      </c>
      <c r="AY231" s="15" t="s">
        <v>158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5" t="s">
        <v>88</v>
      </c>
      <c r="BK231" s="142">
        <f>ROUND(I231*H231,2)</f>
        <v>0</v>
      </c>
      <c r="BL231" s="15" t="s">
        <v>165</v>
      </c>
      <c r="BM231" s="141" t="s">
        <v>1176</v>
      </c>
    </row>
    <row r="232" spans="2:65" s="1" customFormat="1" ht="6.95" customHeight="1">
      <c r="B232" s="42"/>
      <c r="C232" s="43"/>
      <c r="D232" s="43"/>
      <c r="E232" s="43"/>
      <c r="F232" s="43"/>
      <c r="G232" s="43"/>
      <c r="H232" s="43"/>
      <c r="I232" s="43"/>
      <c r="J232" s="43"/>
      <c r="K232" s="43"/>
      <c r="L232" s="30"/>
    </row>
  </sheetData>
  <sheetProtection algorithmName="SHA-512" hashValue="WT64Sx331QB73nTWTPRU80VFWySKa/idNMTXC7T7Dnr594sCIocGUL7xiblYeHf+uyJbFljEFByPxpe8COvekw==" saltValue="6KglN8u8mF5LqskiLIG0rGBdpQ5p5Y89xJPguTxIyEDVOuI6RoxOsKl7MWMf9fOOA3FoEA1VvVKV7yriM2DydA==" spinCount="100000" sheet="1" objects="1" scenarios="1" formatColumns="0" formatRows="0" autoFilter="0"/>
  <autoFilter ref="C121:K231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D61962-4C52-46F3-A239-4E7DC905C6BE}"/>
</file>

<file path=customXml/itemProps2.xml><?xml version="1.0" encoding="utf-8"?>
<ds:datastoreItem xmlns:ds="http://schemas.openxmlformats.org/officeDocument/2006/customXml" ds:itemID="{EA76B9CD-251F-4408-A3A7-427C4D342298}"/>
</file>

<file path=customXml/itemProps3.xml><?xml version="1.0" encoding="utf-8"?>
<ds:datastoreItem xmlns:ds="http://schemas.openxmlformats.org/officeDocument/2006/customXml" ds:itemID="{A367D0FF-9A0A-46D6-B12C-F2DF3FDC6C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Jung</dc:creator>
  <cp:keywords/>
  <dc:description/>
  <cp:lastModifiedBy>Hana Špičková</cp:lastModifiedBy>
  <cp:revision/>
  <dcterms:created xsi:type="dcterms:W3CDTF">2024-05-14T07:34:35Z</dcterms:created>
  <dcterms:modified xsi:type="dcterms:W3CDTF">2025-11-26T14:43:28Z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